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codeName="{7A2D7E96-6E34-419A-AE5F-296B3A7E7977}"/>
  <workbookPr showInkAnnotation="0"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1_{E771713D-C08B-470E-9A28-225015256FA1}" xr6:coauthVersionLast="47" xr6:coauthVersionMax="47" xr10:uidLastSave="{00000000-0000-0000-0000-000000000000}"/>
  <workbookProtection workbookAlgorithmName="SHA-512" workbookHashValue="bqRfXWNGa5Of7W6VB8F2XvdNQlgCZtfVhSUezFK1V0VPmxIHpUSe8K9uP0Ccv0gCdnk2eYg/oCfW5UMTaWFLDg==" workbookSaltValue="g2JfEkmxnab9xYiqOcDIJQ==" workbookSpinCount="100000" lockStructure="1"/>
  <bookViews>
    <workbookView showSheetTabs="0" xWindow="-120" yWindow="-120" windowWidth="20730" windowHeight="11040" xr2:uid="{00000000-000D-0000-FFFF-FFFF00000000}"/>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84" l="1"/>
  <c r="A7" i="83"/>
  <c r="A7" i="81"/>
  <c r="D36" i="83" l="1"/>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7" i="84"/>
  <c r="O51"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D52" i="74"/>
  <c r="R51" i="74"/>
  <c r="O51" i="74"/>
  <c r="D51" i="74"/>
  <c r="R50" i="74"/>
  <c r="O50" i="74"/>
  <c r="D50" i="74"/>
  <c r="R49" i="74"/>
  <c r="O49" i="74"/>
  <c r="D49" i="74"/>
  <c r="R48" i="74"/>
  <c r="O48" i="74"/>
  <c r="S48" i="74" s="1"/>
  <c r="S40" i="75" s="1"/>
  <c r="D48" i="74"/>
  <c r="R47" i="74"/>
  <c r="O47" i="74"/>
  <c r="D47" i="74"/>
  <c r="R46" i="74"/>
  <c r="S46" i="74" s="1"/>
  <c r="S38" i="75" s="1"/>
  <c r="O46" i="74"/>
  <c r="D46" i="74"/>
  <c r="R45" i="74"/>
  <c r="O45" i="74"/>
  <c r="D45" i="74"/>
  <c r="R44" i="74"/>
  <c r="O44" i="74"/>
  <c r="D44" i="74"/>
  <c r="R43" i="74"/>
  <c r="O43" i="74"/>
  <c r="S43" i="74" s="1"/>
  <c r="S35" i="75" s="1"/>
  <c r="D43" i="74"/>
  <c r="R42" i="74"/>
  <c r="O42" i="74"/>
  <c r="D42" i="74"/>
  <c r="R41" i="74"/>
  <c r="O41" i="74"/>
  <c r="D41" i="74"/>
  <c r="R40" i="74"/>
  <c r="O40" i="74"/>
  <c r="D40" i="74"/>
  <c r="R39" i="74"/>
  <c r="O39" i="74"/>
  <c r="D39" i="74"/>
  <c r="R38" i="74"/>
  <c r="O38" i="74"/>
  <c r="D38" i="74"/>
  <c r="R37" i="74"/>
  <c r="O37" i="74"/>
  <c r="D37" i="74"/>
  <c r="R36" i="74"/>
  <c r="O36" i="74"/>
  <c r="S36" i="74" s="1"/>
  <c r="S28" i="75" s="1"/>
  <c r="D36" i="74"/>
  <c r="R35" i="74"/>
  <c r="O35" i="74"/>
  <c r="S35" i="74" s="1"/>
  <c r="S27" i="75" s="1"/>
  <c r="D35" i="74"/>
  <c r="R34" i="74"/>
  <c r="O34" i="74"/>
  <c r="D34" i="74"/>
  <c r="R33" i="74"/>
  <c r="O33" i="74"/>
  <c r="D33" i="74"/>
  <c r="R32" i="74"/>
  <c r="O32" i="74"/>
  <c r="S32" i="74" s="1"/>
  <c r="S24" i="75" s="1"/>
  <c r="D32" i="74"/>
  <c r="R31" i="74"/>
  <c r="O31" i="74"/>
  <c r="D31" i="74"/>
  <c r="R30" i="74"/>
  <c r="O30" i="74"/>
  <c r="S30" i="74" s="1"/>
  <c r="S22" i="75" s="1"/>
  <c r="D30" i="74"/>
  <c r="R29" i="74"/>
  <c r="O29" i="74"/>
  <c r="D29" i="74"/>
  <c r="R28" i="74"/>
  <c r="O28" i="74"/>
  <c r="D28" i="74"/>
  <c r="R27" i="74"/>
  <c r="O27" i="74"/>
  <c r="D27" i="74"/>
  <c r="R26" i="74"/>
  <c r="O26" i="74"/>
  <c r="S26" i="74" s="1"/>
  <c r="S18" i="75" s="1"/>
  <c r="D26" i="74"/>
  <c r="R25" i="74"/>
  <c r="O25" i="74"/>
  <c r="S25" i="74" s="1"/>
  <c r="S17" i="75" s="1"/>
  <c r="D25" i="74"/>
  <c r="R24" i="74"/>
  <c r="O24" i="74"/>
  <c r="D24" i="74"/>
  <c r="R23" i="74"/>
  <c r="O23" i="74"/>
  <c r="S23" i="74" s="1"/>
  <c r="S15" i="75" s="1"/>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D44" i="72"/>
  <c r="R43" i="72"/>
  <c r="O43" i="72"/>
  <c r="D43" i="72"/>
  <c r="R42" i="72"/>
  <c r="O42" i="72"/>
  <c r="D42" i="72"/>
  <c r="R41" i="72"/>
  <c r="O41" i="72"/>
  <c r="D41" i="72"/>
  <c r="R40" i="72"/>
  <c r="O40" i="72"/>
  <c r="D40" i="72"/>
  <c r="R39" i="72"/>
  <c r="O39" i="72"/>
  <c r="D39" i="72"/>
  <c r="R38" i="72"/>
  <c r="O38" i="72"/>
  <c r="D38" i="72"/>
  <c r="R37" i="72"/>
  <c r="O37" i="72"/>
  <c r="D37" i="72"/>
  <c r="R36" i="72"/>
  <c r="O36" i="72"/>
  <c r="D36" i="72"/>
  <c r="R35" i="72"/>
  <c r="O35" i="72"/>
  <c r="D35" i="72"/>
  <c r="R34" i="72"/>
  <c r="O34" i="72"/>
  <c r="D34" i="72"/>
  <c r="R33" i="72"/>
  <c r="O33" i="72"/>
  <c r="D33" i="72"/>
  <c r="R32" i="72"/>
  <c r="O32" i="72"/>
  <c r="D32" i="72"/>
  <c r="R31" i="72"/>
  <c r="O31" i="72"/>
  <c r="D31" i="72"/>
  <c r="R30" i="72"/>
  <c r="O30" i="72"/>
  <c r="D30" i="72"/>
  <c r="R29" i="72"/>
  <c r="O29" i="72"/>
  <c r="D29" i="72"/>
  <c r="R28" i="72"/>
  <c r="O28" i="72"/>
  <c r="D28" i="72"/>
  <c r="R27" i="72"/>
  <c r="O27" i="72"/>
  <c r="D27" i="72"/>
  <c r="R26" i="72"/>
  <c r="O26" i="72"/>
  <c r="D26" i="72"/>
  <c r="R25" i="72"/>
  <c r="O25" i="72"/>
  <c r="D25" i="72"/>
  <c r="R24" i="72"/>
  <c r="O24" i="72"/>
  <c r="D24" i="72"/>
  <c r="R23" i="72"/>
  <c r="O23" i="72"/>
  <c r="D23" i="72"/>
  <c r="R22" i="72"/>
  <c r="O22" i="72"/>
  <c r="D22" i="72"/>
  <c r="R21" i="72"/>
  <c r="O21" i="72"/>
  <c r="D21" i="72"/>
  <c r="R20" i="72"/>
  <c r="O20" i="72"/>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D53" i="71"/>
  <c r="R52" i="71"/>
  <c r="O52" i="71"/>
  <c r="D52" i="71"/>
  <c r="R51" i="71"/>
  <c r="O51" i="71"/>
  <c r="D51" i="71"/>
  <c r="R50" i="71"/>
  <c r="O50" i="71"/>
  <c r="D50" i="71"/>
  <c r="R49" i="71"/>
  <c r="O49" i="71"/>
  <c r="D49" i="71"/>
  <c r="R48" i="71"/>
  <c r="O48" i="71"/>
  <c r="D48" i="71"/>
  <c r="R47" i="71"/>
  <c r="O47" i="71"/>
  <c r="D47" i="71"/>
  <c r="R46" i="71"/>
  <c r="O46" i="71"/>
  <c r="D46" i="71"/>
  <c r="R45" i="71"/>
  <c r="O45" i="71"/>
  <c r="D45" i="71"/>
  <c r="R44" i="71"/>
  <c r="O44" i="71"/>
  <c r="D44" i="71"/>
  <c r="R43" i="71"/>
  <c r="O43" i="71"/>
  <c r="D43" i="71"/>
  <c r="R42" i="71"/>
  <c r="O42" i="71"/>
  <c r="D42" i="71"/>
  <c r="R41" i="71"/>
  <c r="O41" i="71"/>
  <c r="D41" i="71"/>
  <c r="R40" i="71"/>
  <c r="O40" i="71"/>
  <c r="D40" i="71"/>
  <c r="R39" i="71"/>
  <c r="O39" i="71"/>
  <c r="D39" i="71"/>
  <c r="R38" i="71"/>
  <c r="O38" i="71"/>
  <c r="D38" i="71"/>
  <c r="R37" i="71"/>
  <c r="O37" i="71"/>
  <c r="D37" i="71"/>
  <c r="R36" i="71"/>
  <c r="O36" i="71"/>
  <c r="D36" i="71"/>
  <c r="R35" i="71"/>
  <c r="O35" i="71"/>
  <c r="D35" i="71"/>
  <c r="R34" i="71"/>
  <c r="O34" i="71"/>
  <c r="D34" i="71"/>
  <c r="R33" i="71"/>
  <c r="O33" i="71"/>
  <c r="D33" i="71"/>
  <c r="R32" i="71"/>
  <c r="O32" i="71"/>
  <c r="D32" i="71"/>
  <c r="R31" i="71"/>
  <c r="O31" i="71"/>
  <c r="D31" i="71"/>
  <c r="R30" i="71"/>
  <c r="O30" i="71"/>
  <c r="D30" i="71"/>
  <c r="R29" i="71"/>
  <c r="O29" i="71"/>
  <c r="D29" i="71"/>
  <c r="R28" i="71"/>
  <c r="O28" i="71"/>
  <c r="D28" i="71"/>
  <c r="R27" i="71"/>
  <c r="O27" i="71"/>
  <c r="D27" i="71"/>
  <c r="R26" i="71"/>
  <c r="O26" i="71"/>
  <c r="D26" i="71"/>
  <c r="R25" i="71"/>
  <c r="O25" i="71"/>
  <c r="D25" i="71"/>
  <c r="R24" i="71"/>
  <c r="O24" i="71"/>
  <c r="D24" i="71"/>
  <c r="R23" i="71"/>
  <c r="O23" i="71"/>
  <c r="D23" i="71"/>
  <c r="R22" i="71"/>
  <c r="O22" i="71"/>
  <c r="D22" i="71"/>
  <c r="R21" i="71"/>
  <c r="O21" i="71"/>
  <c r="S21" i="71" s="1"/>
  <c r="P13" i="75" s="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O55" i="70"/>
  <c r="D55" i="70"/>
  <c r="R54" i="70"/>
  <c r="O54" i="70"/>
  <c r="D54" i="70"/>
  <c r="R53" i="70"/>
  <c r="O53" i="70"/>
  <c r="D53" i="70"/>
  <c r="R52" i="70"/>
  <c r="O52" i="70"/>
  <c r="D52" i="70"/>
  <c r="R51" i="70"/>
  <c r="O51" i="70"/>
  <c r="S51" i="70" s="1"/>
  <c r="D51" i="70"/>
  <c r="R50" i="70"/>
  <c r="O50" i="70"/>
  <c r="D50" i="70"/>
  <c r="R49" i="70"/>
  <c r="O49" i="70"/>
  <c r="S49" i="70" s="1"/>
  <c r="D49" i="70"/>
  <c r="R48" i="70"/>
  <c r="O48" i="70"/>
  <c r="D48" i="70"/>
  <c r="R47" i="70"/>
  <c r="O47" i="70"/>
  <c r="D47" i="70"/>
  <c r="R46" i="70"/>
  <c r="O46" i="70"/>
  <c r="D46" i="70"/>
  <c r="R45" i="70"/>
  <c r="O45" i="70"/>
  <c r="D45" i="70"/>
  <c r="R44" i="70"/>
  <c r="O44" i="70"/>
  <c r="D44" i="70"/>
  <c r="R43" i="70"/>
  <c r="O43" i="70"/>
  <c r="S43" i="70" s="1"/>
  <c r="D43" i="70"/>
  <c r="R42" i="70"/>
  <c r="O42" i="70"/>
  <c r="D42" i="70"/>
  <c r="R41" i="70"/>
  <c r="O41" i="70"/>
  <c r="D41" i="70"/>
  <c r="R40" i="70"/>
  <c r="O40" i="70"/>
  <c r="D40" i="70"/>
  <c r="R39" i="70"/>
  <c r="O39" i="70"/>
  <c r="D39" i="70"/>
  <c r="R38" i="70"/>
  <c r="O38" i="70"/>
  <c r="S38" i="70" s="1"/>
  <c r="D38" i="70"/>
  <c r="R37" i="70"/>
  <c r="O37" i="70"/>
  <c r="D37" i="70"/>
  <c r="R36" i="70"/>
  <c r="O36" i="70"/>
  <c r="D36" i="70"/>
  <c r="R35" i="70"/>
  <c r="O35" i="70"/>
  <c r="D35" i="70"/>
  <c r="R34" i="70"/>
  <c r="O34" i="70"/>
  <c r="D34" i="70"/>
  <c r="R33" i="70"/>
  <c r="O33" i="70"/>
  <c r="S33" i="70" s="1"/>
  <c r="D33" i="70"/>
  <c r="R32" i="70"/>
  <c r="O32" i="70"/>
  <c r="D32" i="70"/>
  <c r="R31" i="70"/>
  <c r="O31" i="70"/>
  <c r="D31" i="70"/>
  <c r="R30" i="70"/>
  <c r="O30" i="70"/>
  <c r="D30" i="70"/>
  <c r="R29" i="70"/>
  <c r="O29" i="70"/>
  <c r="D29" i="70"/>
  <c r="R28" i="70"/>
  <c r="O28" i="70"/>
  <c r="D28" i="70"/>
  <c r="R27" i="70"/>
  <c r="S27" i="70" s="1"/>
  <c r="O27" i="70"/>
  <c r="D27" i="70"/>
  <c r="R26" i="70"/>
  <c r="O26" i="70"/>
  <c r="S26" i="70" s="1"/>
  <c r="D26" i="70"/>
  <c r="R25" i="70"/>
  <c r="O25" i="70"/>
  <c r="D25" i="70"/>
  <c r="R24" i="70"/>
  <c r="O24" i="70"/>
  <c r="D24" i="70"/>
  <c r="R23" i="70"/>
  <c r="O23" i="70"/>
  <c r="D23" i="70"/>
  <c r="R22" i="70"/>
  <c r="O22" i="70"/>
  <c r="D22" i="70"/>
  <c r="R21" i="70"/>
  <c r="O21" i="70"/>
  <c r="D21" i="70"/>
  <c r="R20" i="70"/>
  <c r="O20" i="70"/>
  <c r="S20" i="70" s="1"/>
  <c r="D20" i="70"/>
  <c r="R19" i="70"/>
  <c r="O19" i="70"/>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O55" i="68"/>
  <c r="D55" i="68"/>
  <c r="R54" i="68"/>
  <c r="O54" i="68"/>
  <c r="D54" i="68"/>
  <c r="R53" i="68"/>
  <c r="O53" i="68"/>
  <c r="D53" i="68"/>
  <c r="R52" i="68"/>
  <c r="O52" i="68"/>
  <c r="D52" i="68"/>
  <c r="R51" i="68"/>
  <c r="O51" i="68"/>
  <c r="D51" i="68"/>
  <c r="R50" i="68"/>
  <c r="O50" i="68"/>
  <c r="D50" i="68"/>
  <c r="R49" i="68"/>
  <c r="O49" i="68"/>
  <c r="D49" i="68"/>
  <c r="R48" i="68"/>
  <c r="O48" i="68"/>
  <c r="D48" i="68"/>
  <c r="R47" i="68"/>
  <c r="O47" i="68"/>
  <c r="D47" i="68"/>
  <c r="R46" i="68"/>
  <c r="O46" i="68"/>
  <c r="D46" i="68"/>
  <c r="R45" i="68"/>
  <c r="O45" i="68"/>
  <c r="D45" i="68"/>
  <c r="R44" i="68"/>
  <c r="O44" i="68"/>
  <c r="D44" i="68"/>
  <c r="R43" i="68"/>
  <c r="O43" i="68"/>
  <c r="D43" i="68"/>
  <c r="R42" i="68"/>
  <c r="O42" i="68"/>
  <c r="D42" i="68"/>
  <c r="R41" i="68"/>
  <c r="O41" i="68"/>
  <c r="D41" i="68"/>
  <c r="R40" i="68"/>
  <c r="O40" i="68"/>
  <c r="D40" i="68"/>
  <c r="R39" i="68"/>
  <c r="O39" i="68"/>
  <c r="D39" i="68"/>
  <c r="R38" i="68"/>
  <c r="O38" i="68"/>
  <c r="D38" i="68"/>
  <c r="R37" i="68"/>
  <c r="O37" i="68"/>
  <c r="D37" i="68"/>
  <c r="R36" i="68"/>
  <c r="O36" i="68"/>
  <c r="D36" i="68"/>
  <c r="R35" i="68"/>
  <c r="O35" i="68"/>
  <c r="D35" i="68"/>
  <c r="R34" i="68"/>
  <c r="O34" i="68"/>
  <c r="D34" i="68"/>
  <c r="R33" i="68"/>
  <c r="O33" i="68"/>
  <c r="D33" i="68"/>
  <c r="R32" i="68"/>
  <c r="O32" i="68"/>
  <c r="D32" i="68"/>
  <c r="R31" i="68"/>
  <c r="O31" i="68"/>
  <c r="D31" i="68"/>
  <c r="R30" i="68"/>
  <c r="O30" i="68"/>
  <c r="D30" i="68"/>
  <c r="R29" i="68"/>
  <c r="O29" i="68"/>
  <c r="D29" i="68"/>
  <c r="R28" i="68"/>
  <c r="O28" i="68"/>
  <c r="D28" i="68"/>
  <c r="R27" i="68"/>
  <c r="O27" i="68"/>
  <c r="D27" i="68"/>
  <c r="R26" i="68"/>
  <c r="O26" i="68"/>
  <c r="D26" i="68"/>
  <c r="R25" i="68"/>
  <c r="O25" i="68"/>
  <c r="D25" i="68"/>
  <c r="R24" i="68"/>
  <c r="O24" i="68"/>
  <c r="D24" i="68"/>
  <c r="R23" i="68"/>
  <c r="O23" i="68"/>
  <c r="D23" i="68"/>
  <c r="R22" i="68"/>
  <c r="O22" i="68"/>
  <c r="D22" i="68"/>
  <c r="R21" i="68"/>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O48" i="67"/>
  <c r="D48" i="67"/>
  <c r="R47" i="67"/>
  <c r="O47" i="67"/>
  <c r="D47" i="67"/>
  <c r="R46" i="67"/>
  <c r="O46" i="67"/>
  <c r="D46" i="67"/>
  <c r="R45" i="67"/>
  <c r="O45" i="67"/>
  <c r="S45" i="67" s="1"/>
  <c r="D45" i="67"/>
  <c r="R44" i="67"/>
  <c r="O44" i="67"/>
  <c r="D44" i="67"/>
  <c r="R43" i="67"/>
  <c r="O43" i="67"/>
  <c r="D43" i="67"/>
  <c r="R42" i="67"/>
  <c r="O42" i="67"/>
  <c r="D42" i="67"/>
  <c r="R41" i="67"/>
  <c r="O41" i="67"/>
  <c r="D41" i="67"/>
  <c r="R40" i="67"/>
  <c r="O40" i="67"/>
  <c r="D40" i="67"/>
  <c r="R39" i="67"/>
  <c r="O39" i="67"/>
  <c r="D39" i="67"/>
  <c r="R38" i="67"/>
  <c r="O38" i="67"/>
  <c r="D38" i="67"/>
  <c r="R37" i="67"/>
  <c r="O37" i="67"/>
  <c r="S37" i="67" s="1"/>
  <c r="D37" i="67"/>
  <c r="R36" i="67"/>
  <c r="O36" i="67"/>
  <c r="D36" i="67"/>
  <c r="R35" i="67"/>
  <c r="O35" i="67"/>
  <c r="D35" i="67"/>
  <c r="R34" i="67"/>
  <c r="O34" i="67"/>
  <c r="D34" i="67"/>
  <c r="R33" i="67"/>
  <c r="O33" i="67"/>
  <c r="D33" i="67"/>
  <c r="R32" i="67"/>
  <c r="O32" i="67"/>
  <c r="D32" i="67"/>
  <c r="R31" i="67"/>
  <c r="O31" i="67"/>
  <c r="D31" i="67"/>
  <c r="R30" i="67"/>
  <c r="O30" i="67"/>
  <c r="D30" i="67"/>
  <c r="R29" i="67"/>
  <c r="O29" i="67"/>
  <c r="S29" i="67" s="1"/>
  <c r="D29" i="67"/>
  <c r="R28" i="67"/>
  <c r="O28" i="67"/>
  <c r="D28" i="67"/>
  <c r="R27" i="67"/>
  <c r="O27" i="67"/>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S54" i="65" s="1"/>
  <c r="D54" i="65"/>
  <c r="R53" i="65"/>
  <c r="O53" i="65"/>
  <c r="S53" i="65" s="1"/>
  <c r="D53" i="65"/>
  <c r="R52" i="65"/>
  <c r="O52" i="65"/>
  <c r="S52" i="65" s="1"/>
  <c r="D52" i="65"/>
  <c r="R51" i="65"/>
  <c r="O51" i="65"/>
  <c r="D51" i="65"/>
  <c r="R50" i="65"/>
  <c r="O50" i="65"/>
  <c r="D50" i="65"/>
  <c r="R49" i="65"/>
  <c r="O49" i="65"/>
  <c r="S49" i="65" s="1"/>
  <c r="D49" i="65"/>
  <c r="R48" i="65"/>
  <c r="O48" i="65"/>
  <c r="D48" i="65"/>
  <c r="R47" i="65"/>
  <c r="S47" i="65" s="1"/>
  <c r="O47" i="65"/>
  <c r="D47" i="65"/>
  <c r="R46" i="65"/>
  <c r="O46" i="65"/>
  <c r="D46" i="65"/>
  <c r="R45" i="65"/>
  <c r="O45" i="65"/>
  <c r="D45" i="65"/>
  <c r="R44" i="65"/>
  <c r="O44" i="65"/>
  <c r="D44" i="65"/>
  <c r="R43" i="65"/>
  <c r="O43" i="65"/>
  <c r="D43" i="65"/>
  <c r="R42" i="65"/>
  <c r="O42" i="65"/>
  <c r="S42" i="65" s="1"/>
  <c r="D42" i="65"/>
  <c r="R41" i="65"/>
  <c r="O41" i="65"/>
  <c r="D41" i="65"/>
  <c r="R40" i="65"/>
  <c r="O40" i="65"/>
  <c r="D40" i="65"/>
  <c r="R39" i="65"/>
  <c r="O39" i="65"/>
  <c r="D39" i="65"/>
  <c r="R38" i="65"/>
  <c r="O38" i="65"/>
  <c r="D38" i="65"/>
  <c r="R37" i="65"/>
  <c r="O37" i="65"/>
  <c r="S37" i="65" s="1"/>
  <c r="D37" i="65"/>
  <c r="R36" i="65"/>
  <c r="O36" i="65"/>
  <c r="S36" i="65" s="1"/>
  <c r="D36" i="65"/>
  <c r="R35" i="65"/>
  <c r="S35" i="65" s="1"/>
  <c r="O35" i="65"/>
  <c r="D35" i="65"/>
  <c r="R34" i="65"/>
  <c r="O34" i="65"/>
  <c r="D34" i="65"/>
  <c r="R33" i="65"/>
  <c r="O33" i="65"/>
  <c r="D33" i="65"/>
  <c r="R32" i="65"/>
  <c r="O32" i="65"/>
  <c r="D32" i="65"/>
  <c r="R31" i="65"/>
  <c r="O31" i="65"/>
  <c r="D31" i="65"/>
  <c r="R30" i="65"/>
  <c r="O30" i="65"/>
  <c r="D30" i="65"/>
  <c r="R29" i="65"/>
  <c r="O29" i="65"/>
  <c r="D29" i="65"/>
  <c r="R28" i="65"/>
  <c r="O28" i="65"/>
  <c r="D28" i="65"/>
  <c r="R27" i="65"/>
  <c r="O27" i="65"/>
  <c r="D27" i="65"/>
  <c r="R26" i="65"/>
  <c r="O26" i="65"/>
  <c r="S26" i="65" s="1"/>
  <c r="D26" i="65"/>
  <c r="R25" i="65"/>
  <c r="O25" i="65"/>
  <c r="D25" i="65"/>
  <c r="R24" i="65"/>
  <c r="O24" i="65"/>
  <c r="D24" i="65"/>
  <c r="R23" i="65"/>
  <c r="O23" i="65"/>
  <c r="D23" i="65"/>
  <c r="R22" i="65"/>
  <c r="O22" i="65"/>
  <c r="D22" i="65"/>
  <c r="R21" i="65"/>
  <c r="O21" i="65"/>
  <c r="S21" i="65" s="1"/>
  <c r="D21" i="65"/>
  <c r="R20" i="65"/>
  <c r="O20" i="65"/>
  <c r="S20" i="65" s="1"/>
  <c r="D20" i="65"/>
  <c r="R19" i="65"/>
  <c r="O19" i="65"/>
  <c r="D19" i="65"/>
  <c r="R18" i="65"/>
  <c r="O18" i="65"/>
  <c r="D18" i="65"/>
  <c r="R17" i="65"/>
  <c r="S17" i="65" s="1"/>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D50" i="64"/>
  <c r="R49" i="64"/>
  <c r="O49" i="64"/>
  <c r="D49" i="64"/>
  <c r="R48" i="64"/>
  <c r="O48" i="64"/>
  <c r="D48" i="64"/>
  <c r="R47" i="64"/>
  <c r="O47" i="64"/>
  <c r="D47" i="64"/>
  <c r="R46" i="64"/>
  <c r="O46" i="64"/>
  <c r="D46" i="64"/>
  <c r="R45" i="64"/>
  <c r="O45" i="64"/>
  <c r="D45" i="64"/>
  <c r="R44" i="64"/>
  <c r="O44" i="64"/>
  <c r="D44" i="64"/>
  <c r="R43" i="64"/>
  <c r="O43" i="64"/>
  <c r="D43" i="64"/>
  <c r="R42" i="64"/>
  <c r="O42" i="64"/>
  <c r="D42" i="64"/>
  <c r="R41" i="64"/>
  <c r="O41" i="64"/>
  <c r="D41" i="64"/>
  <c r="R40" i="64"/>
  <c r="O40" i="64"/>
  <c r="D40" i="64"/>
  <c r="R39" i="64"/>
  <c r="O39" i="64"/>
  <c r="D39" i="64"/>
  <c r="R38" i="64"/>
  <c r="O38" i="64"/>
  <c r="D38" i="64"/>
  <c r="R37" i="64"/>
  <c r="O37" i="64"/>
  <c r="D37" i="64"/>
  <c r="R36" i="64"/>
  <c r="O36" i="64"/>
  <c r="D36" i="64"/>
  <c r="R35" i="64"/>
  <c r="O35" i="64"/>
  <c r="D35" i="64"/>
  <c r="R34" i="64"/>
  <c r="O34" i="64"/>
  <c r="D34" i="64"/>
  <c r="R33" i="64"/>
  <c r="O33" i="64"/>
  <c r="D33" i="64"/>
  <c r="R32" i="64"/>
  <c r="O32" i="64"/>
  <c r="D32" i="64"/>
  <c r="R31" i="64"/>
  <c r="O31" i="64"/>
  <c r="D31" i="64"/>
  <c r="R30" i="64"/>
  <c r="O30" i="64"/>
  <c r="D30" i="64"/>
  <c r="R29" i="64"/>
  <c r="O29" i="64"/>
  <c r="D29" i="64"/>
  <c r="R28" i="64"/>
  <c r="O28" i="64"/>
  <c r="D28" i="64"/>
  <c r="R27" i="64"/>
  <c r="O27" i="64"/>
  <c r="D27" i="64"/>
  <c r="R26" i="64"/>
  <c r="O26" i="64"/>
  <c r="D26" i="64"/>
  <c r="R25" i="64"/>
  <c r="O25" i="64"/>
  <c r="D25" i="64"/>
  <c r="R24" i="64"/>
  <c r="O24" i="64"/>
  <c r="D24" i="64"/>
  <c r="R23" i="64"/>
  <c r="O23" i="64"/>
  <c r="D23" i="64"/>
  <c r="R22" i="64"/>
  <c r="O22" i="64"/>
  <c r="D22" i="64"/>
  <c r="R21" i="64"/>
  <c r="O21" i="64"/>
  <c r="D21" i="64"/>
  <c r="R20" i="64"/>
  <c r="O20" i="64"/>
  <c r="D20" i="64"/>
  <c r="R19" i="64"/>
  <c r="O19" i="64"/>
  <c r="D19" i="64"/>
  <c r="R18" i="64"/>
  <c r="O18" i="64"/>
  <c r="D18" i="64"/>
  <c r="R17" i="64"/>
  <c r="O17" i="64"/>
  <c r="D17" i="64"/>
  <c r="R16" i="64"/>
  <c r="O16" i="64"/>
  <c r="D16" i="64"/>
  <c r="N15" i="64"/>
  <c r="M15" i="64"/>
  <c r="L15" i="64"/>
  <c r="K15" i="64"/>
  <c r="J15" i="64"/>
  <c r="I15" i="64"/>
  <c r="H15" i="64"/>
  <c r="G15" i="64"/>
  <c r="F15" i="64"/>
  <c r="E15" i="64"/>
  <c r="B5" i="64"/>
  <c r="R55" i="63"/>
  <c r="O55" i="63"/>
  <c r="D55" i="63"/>
  <c r="R54" i="63"/>
  <c r="O54" i="63"/>
  <c r="D54" i="63"/>
  <c r="R53" i="63"/>
  <c r="O53" i="63"/>
  <c r="D53" i="63"/>
  <c r="R52" i="63"/>
  <c r="O52" i="63"/>
  <c r="D52" i="63"/>
  <c r="R51" i="63"/>
  <c r="O51" i="63"/>
  <c r="D51" i="63"/>
  <c r="R50" i="63"/>
  <c r="O50" i="63"/>
  <c r="D50" i="63"/>
  <c r="R49" i="63"/>
  <c r="O49" i="63"/>
  <c r="D49" i="63"/>
  <c r="R48" i="63"/>
  <c r="O48" i="63"/>
  <c r="D48" i="63"/>
  <c r="R47" i="63"/>
  <c r="O47" i="63"/>
  <c r="D47" i="63"/>
  <c r="R46" i="63"/>
  <c r="O46" i="63"/>
  <c r="D46" i="63"/>
  <c r="R45" i="63"/>
  <c r="O45" i="63"/>
  <c r="D45" i="63"/>
  <c r="R44" i="63"/>
  <c r="O44" i="63"/>
  <c r="D44" i="63"/>
  <c r="R43" i="63"/>
  <c r="O43" i="63"/>
  <c r="D43" i="63"/>
  <c r="R42" i="63"/>
  <c r="O42" i="63"/>
  <c r="D42" i="63"/>
  <c r="R41" i="63"/>
  <c r="O41" i="63"/>
  <c r="D41" i="63"/>
  <c r="R40" i="63"/>
  <c r="O40" i="63"/>
  <c r="D40" i="63"/>
  <c r="R39" i="63"/>
  <c r="O39" i="63"/>
  <c r="D39" i="63"/>
  <c r="R38" i="63"/>
  <c r="O38" i="63"/>
  <c r="D38" i="63"/>
  <c r="R37" i="63"/>
  <c r="O37" i="63"/>
  <c r="D37" i="63"/>
  <c r="R36" i="63"/>
  <c r="O36" i="63"/>
  <c r="D36" i="63"/>
  <c r="R35" i="63"/>
  <c r="O35" i="63"/>
  <c r="D35" i="63"/>
  <c r="R34" i="63"/>
  <c r="O34" i="63"/>
  <c r="D34" i="63"/>
  <c r="R33" i="63"/>
  <c r="O33" i="63"/>
  <c r="D33" i="63"/>
  <c r="R32" i="63"/>
  <c r="O32" i="63"/>
  <c r="D32" i="63"/>
  <c r="R31" i="63"/>
  <c r="O31" i="63"/>
  <c r="D31" i="63"/>
  <c r="R30" i="63"/>
  <c r="O30" i="63"/>
  <c r="D30" i="63"/>
  <c r="R29" i="63"/>
  <c r="O29" i="63"/>
  <c r="D29" i="63"/>
  <c r="R28" i="63"/>
  <c r="O28" i="63"/>
  <c r="D28" i="63"/>
  <c r="R27" i="63"/>
  <c r="O27" i="63"/>
  <c r="D27" i="63"/>
  <c r="R26" i="63"/>
  <c r="O26" i="63"/>
  <c r="D26" i="63"/>
  <c r="R25" i="63"/>
  <c r="O25" i="63"/>
  <c r="D25" i="63"/>
  <c r="R24" i="63"/>
  <c r="O24" i="63"/>
  <c r="D24" i="63"/>
  <c r="R23" i="63"/>
  <c r="O23" i="63"/>
  <c r="D23" i="63"/>
  <c r="R22" i="63"/>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D53" i="62"/>
  <c r="R52" i="62"/>
  <c r="O52" i="62"/>
  <c r="D52" i="62"/>
  <c r="R51" i="62"/>
  <c r="O51" i="62"/>
  <c r="D51" i="62"/>
  <c r="R50" i="62"/>
  <c r="O50" i="62"/>
  <c r="D50" i="62"/>
  <c r="R49" i="62"/>
  <c r="O49" i="62"/>
  <c r="D49" i="62"/>
  <c r="R48" i="62"/>
  <c r="O48" i="62"/>
  <c r="D48" i="62"/>
  <c r="R47" i="62"/>
  <c r="O47" i="62"/>
  <c r="D47" i="62"/>
  <c r="R46" i="62"/>
  <c r="O46" i="62"/>
  <c r="D46" i="62"/>
  <c r="R45" i="62"/>
  <c r="O45" i="62"/>
  <c r="D45" i="62"/>
  <c r="R44" i="62"/>
  <c r="O44" i="62"/>
  <c r="D44" i="62"/>
  <c r="R43" i="62"/>
  <c r="O43" i="62"/>
  <c r="D43" i="62"/>
  <c r="R42" i="62"/>
  <c r="O42" i="62"/>
  <c r="D42" i="62"/>
  <c r="R41" i="62"/>
  <c r="O41" i="62"/>
  <c r="D41" i="62"/>
  <c r="R40" i="62"/>
  <c r="O40" i="62"/>
  <c r="D40" i="62"/>
  <c r="R39" i="62"/>
  <c r="O39" i="62"/>
  <c r="D39" i="62"/>
  <c r="R38" i="62"/>
  <c r="O38" i="62"/>
  <c r="D38" i="62"/>
  <c r="R37" i="62"/>
  <c r="O37" i="62"/>
  <c r="D37" i="62"/>
  <c r="R36" i="62"/>
  <c r="O36" i="62"/>
  <c r="D36" i="62"/>
  <c r="R35" i="62"/>
  <c r="O35" i="62"/>
  <c r="D35" i="62"/>
  <c r="R34" i="62"/>
  <c r="O34" i="62"/>
  <c r="D34" i="62"/>
  <c r="R33" i="62"/>
  <c r="O33" i="62"/>
  <c r="D33" i="62"/>
  <c r="R32" i="62"/>
  <c r="O32" i="62"/>
  <c r="D32" i="62"/>
  <c r="R31" i="62"/>
  <c r="O31" i="62"/>
  <c r="D31" i="62"/>
  <c r="R30" i="62"/>
  <c r="O30" i="62"/>
  <c r="D30" i="62"/>
  <c r="R29" i="62"/>
  <c r="O29" i="62"/>
  <c r="D29" i="62"/>
  <c r="R28" i="62"/>
  <c r="O28" i="62"/>
  <c r="D28" i="62"/>
  <c r="R27" i="62"/>
  <c r="O27" i="62"/>
  <c r="D27" i="62"/>
  <c r="R26" i="62"/>
  <c r="O26" i="62"/>
  <c r="D26" i="62"/>
  <c r="R25" i="62"/>
  <c r="O25" i="62"/>
  <c r="D25" i="62"/>
  <c r="R24" i="62"/>
  <c r="O24" i="62"/>
  <c r="D24" i="62"/>
  <c r="R23" i="62"/>
  <c r="O23" i="62"/>
  <c r="D23" i="62"/>
  <c r="R22" i="62"/>
  <c r="O22" i="62"/>
  <c r="D22" i="62"/>
  <c r="R21" i="62"/>
  <c r="O21" i="62"/>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D54" i="61"/>
  <c r="R53" i="61"/>
  <c r="O53" i="61"/>
  <c r="D53" i="61"/>
  <c r="R52" i="61"/>
  <c r="O52" i="61"/>
  <c r="D52" i="61"/>
  <c r="R51" i="61"/>
  <c r="O51" i="61"/>
  <c r="D51" i="61"/>
  <c r="R50" i="61"/>
  <c r="O50" i="61"/>
  <c r="D50" i="61"/>
  <c r="R49" i="61"/>
  <c r="O49" i="61"/>
  <c r="D49" i="61"/>
  <c r="R48" i="61"/>
  <c r="O48" i="61"/>
  <c r="S48" i="61" s="1"/>
  <c r="D48" i="61"/>
  <c r="R47" i="61"/>
  <c r="O47" i="61"/>
  <c r="D47" i="61"/>
  <c r="R46" i="61"/>
  <c r="O46" i="61"/>
  <c r="D46" i="61"/>
  <c r="R45" i="61"/>
  <c r="O45" i="61"/>
  <c r="D45" i="61"/>
  <c r="R44" i="61"/>
  <c r="O44" i="61"/>
  <c r="D44" i="61"/>
  <c r="R43" i="61"/>
  <c r="O43" i="61"/>
  <c r="S43" i="61" s="1"/>
  <c r="D43" i="61"/>
  <c r="R42" i="61"/>
  <c r="O42" i="61"/>
  <c r="S42" i="61" s="1"/>
  <c r="D42" i="61"/>
  <c r="R41" i="61"/>
  <c r="S41" i="61" s="1"/>
  <c r="O41" i="61"/>
  <c r="D41" i="61"/>
  <c r="R40" i="61"/>
  <c r="O40" i="61"/>
  <c r="D40" i="61"/>
  <c r="R39" i="61"/>
  <c r="O39" i="61"/>
  <c r="D39" i="61"/>
  <c r="R38" i="61"/>
  <c r="O38" i="61"/>
  <c r="S38" i="61" s="1"/>
  <c r="D38" i="61"/>
  <c r="R37" i="61"/>
  <c r="O37" i="61"/>
  <c r="D37" i="61"/>
  <c r="R36" i="61"/>
  <c r="O36" i="61"/>
  <c r="D36" i="61"/>
  <c r="R35" i="61"/>
  <c r="O35" i="61"/>
  <c r="D35" i="61"/>
  <c r="R34" i="61"/>
  <c r="O34" i="61"/>
  <c r="D34" i="61"/>
  <c r="R33" i="61"/>
  <c r="O33" i="61"/>
  <c r="D33" i="61"/>
  <c r="R32" i="61"/>
  <c r="O32" i="61"/>
  <c r="S32" i="61" s="1"/>
  <c r="D32" i="61"/>
  <c r="R31" i="6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D23" i="61"/>
  <c r="R22" i="61"/>
  <c r="O22" i="61"/>
  <c r="D22" i="61"/>
  <c r="R21" i="61"/>
  <c r="O21" i="61"/>
  <c r="D21" i="61"/>
  <c r="R20" i="61"/>
  <c r="O20" i="61"/>
  <c r="D20" i="61"/>
  <c r="R19" i="61"/>
  <c r="O19" i="61"/>
  <c r="S19" i="61" s="1"/>
  <c r="D19" i="61"/>
  <c r="R18" i="61"/>
  <c r="O18" i="61"/>
  <c r="D18" i="61"/>
  <c r="R17" i="61"/>
  <c r="O17" i="61"/>
  <c r="D17" i="61"/>
  <c r="R16" i="61"/>
  <c r="O16" i="61"/>
  <c r="D16" i="61"/>
  <c r="N15" i="61"/>
  <c r="M15" i="61"/>
  <c r="L15" i="61"/>
  <c r="K15" i="61"/>
  <c r="J15" i="61"/>
  <c r="I15" i="61"/>
  <c r="H15" i="61"/>
  <c r="G15" i="61"/>
  <c r="F15" i="61"/>
  <c r="E15" i="61"/>
  <c r="B5" i="61"/>
  <c r="R55" i="60"/>
  <c r="O55" i="60"/>
  <c r="D55" i="60"/>
  <c r="R54" i="60"/>
  <c r="O54" i="60"/>
  <c r="D54" i="60"/>
  <c r="R53" i="60"/>
  <c r="O53" i="60"/>
  <c r="D53" i="60"/>
  <c r="R52" i="60"/>
  <c r="O52" i="60"/>
  <c r="D52" i="60"/>
  <c r="R51" i="60"/>
  <c r="O51" i="60"/>
  <c r="D51" i="60"/>
  <c r="R50" i="60"/>
  <c r="O50" i="60"/>
  <c r="D50" i="60"/>
  <c r="R49" i="60"/>
  <c r="O49" i="60"/>
  <c r="D49" i="60"/>
  <c r="R48" i="60"/>
  <c r="O48" i="60"/>
  <c r="D48" i="60"/>
  <c r="R47" i="60"/>
  <c r="O47" i="60"/>
  <c r="D47" i="60"/>
  <c r="R46" i="60"/>
  <c r="O46" i="60"/>
  <c r="D46" i="60"/>
  <c r="R45" i="60"/>
  <c r="O45" i="60"/>
  <c r="D45" i="60"/>
  <c r="R44" i="60"/>
  <c r="O44" i="60"/>
  <c r="D44" i="60"/>
  <c r="R43" i="60"/>
  <c r="O43" i="60"/>
  <c r="D43" i="60"/>
  <c r="R42" i="60"/>
  <c r="O42" i="60"/>
  <c r="D42" i="60"/>
  <c r="R41" i="60"/>
  <c r="O41" i="60"/>
  <c r="D41" i="60"/>
  <c r="R40" i="60"/>
  <c r="O40" i="60"/>
  <c r="D40" i="60"/>
  <c r="R39" i="60"/>
  <c r="O39" i="60"/>
  <c r="D39" i="60"/>
  <c r="R38" i="60"/>
  <c r="O38" i="60"/>
  <c r="D38" i="60"/>
  <c r="R37" i="60"/>
  <c r="O37" i="60"/>
  <c r="D37" i="60"/>
  <c r="R36" i="60"/>
  <c r="O36" i="60"/>
  <c r="D36" i="60"/>
  <c r="R35" i="60"/>
  <c r="O35" i="60"/>
  <c r="D35" i="60"/>
  <c r="R34" i="60"/>
  <c r="O34" i="60"/>
  <c r="D34" i="60"/>
  <c r="R33" i="60"/>
  <c r="O33" i="60"/>
  <c r="D33" i="60"/>
  <c r="R32" i="60"/>
  <c r="O32" i="60"/>
  <c r="D32" i="60"/>
  <c r="R31" i="60"/>
  <c r="O31" i="60"/>
  <c r="D31" i="60"/>
  <c r="R30" i="60"/>
  <c r="O30" i="60"/>
  <c r="D30" i="60"/>
  <c r="R29" i="60"/>
  <c r="O29" i="60"/>
  <c r="D29" i="60"/>
  <c r="R28" i="60"/>
  <c r="O28" i="60"/>
  <c r="D28" i="60"/>
  <c r="R27" i="60"/>
  <c r="O27" i="60"/>
  <c r="D27" i="60"/>
  <c r="R26" i="60"/>
  <c r="O26" i="60"/>
  <c r="D26" i="60"/>
  <c r="R25" i="60"/>
  <c r="O25" i="60"/>
  <c r="D25" i="60"/>
  <c r="R24" i="60"/>
  <c r="O24" i="60"/>
  <c r="D24" i="60"/>
  <c r="R23" i="60"/>
  <c r="O23" i="60"/>
  <c r="D23" i="60"/>
  <c r="R22" i="60"/>
  <c r="O22" i="60"/>
  <c r="D22" i="60"/>
  <c r="R21" i="60"/>
  <c r="O21" i="60"/>
  <c r="D21" i="60"/>
  <c r="R20" i="60"/>
  <c r="O20" i="60"/>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EI56" i="58" s="1"/>
  <c r="BH56" i="58"/>
  <c r="BG56" i="58"/>
  <c r="D56" i="58"/>
  <c r="DE55" i="58"/>
  <c r="DD55" i="58"/>
  <c r="DC55" i="58"/>
  <c r="DB55" i="58"/>
  <c r="DA55" i="58"/>
  <c r="CZ55" i="58"/>
  <c r="CY55" i="58"/>
  <c r="CX55" i="58"/>
  <c r="CW55" i="58"/>
  <c r="CV55" i="58"/>
  <c r="CU55" i="58"/>
  <c r="CT55" i="58"/>
  <c r="CS55" i="58"/>
  <c r="CR55" i="58"/>
  <c r="CQ55" i="58"/>
  <c r="CP55" i="58"/>
  <c r="CO55" i="58"/>
  <c r="CN55" i="58"/>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BO54" i="58"/>
  <c r="BN54" i="58"/>
  <c r="BM54" i="58"/>
  <c r="BL54" i="58"/>
  <c r="BK54" i="58"/>
  <c r="BJ54" i="58"/>
  <c r="BI54" i="58"/>
  <c r="BH54" i="58"/>
  <c r="BG54" i="58"/>
  <c r="D54" i="58"/>
  <c r="DE53" i="58"/>
  <c r="DD53" i="58"/>
  <c r="DC53" i="58"/>
  <c r="DB53" i="58"/>
  <c r="DA53" i="58"/>
  <c r="CZ53" i="58"/>
  <c r="CY53" i="58"/>
  <c r="CX53" i="58"/>
  <c r="CW53" i="58"/>
  <c r="CV53" i="58"/>
  <c r="CU53" i="58"/>
  <c r="CT53" i="58"/>
  <c r="CS53" i="58"/>
  <c r="CR53" i="58"/>
  <c r="CQ53" i="58"/>
  <c r="CP53" i="58"/>
  <c r="CO53" i="58"/>
  <c r="CN53" i="58"/>
  <c r="CM53" i="58"/>
  <c r="CL53" i="58"/>
  <c r="CK53" i="58"/>
  <c r="CJ53" i="58"/>
  <c r="CI53" i="58"/>
  <c r="CH53" i="58"/>
  <c r="CG53" i="58"/>
  <c r="CE53" i="58"/>
  <c r="CD53" i="58"/>
  <c r="CC53" i="58"/>
  <c r="CB53" i="58"/>
  <c r="FB53" i="58" s="1"/>
  <c r="CA53" i="58"/>
  <c r="BZ53" i="58"/>
  <c r="BY53" i="58"/>
  <c r="BX53" i="58"/>
  <c r="BW53" i="58"/>
  <c r="BV53" i="58"/>
  <c r="BU53" i="58"/>
  <c r="BT53" i="58"/>
  <c r="BS53" i="58"/>
  <c r="BR53" i="58"/>
  <c r="BQ53" i="58"/>
  <c r="BP53" i="58"/>
  <c r="BO53" i="58"/>
  <c r="BN53" i="58"/>
  <c r="BM53" i="58"/>
  <c r="DM53" i="58" s="1"/>
  <c r="BL53" i="58"/>
  <c r="EL53" i="58" s="1"/>
  <c r="BK53" i="58"/>
  <c r="BJ53" i="58"/>
  <c r="BI53" i="58"/>
  <c r="BH53" i="58"/>
  <c r="BG53" i="58"/>
  <c r="D53" i="58"/>
  <c r="DE52" i="58"/>
  <c r="DD52" i="58"/>
  <c r="DC52" i="58"/>
  <c r="DB52" i="58"/>
  <c r="DA52" i="58"/>
  <c r="CZ52" i="58"/>
  <c r="CY52" i="58"/>
  <c r="CX52" i="58"/>
  <c r="CW52" i="58"/>
  <c r="CV52" i="58"/>
  <c r="CU52" i="58"/>
  <c r="CT52" i="58"/>
  <c r="CS52" i="58"/>
  <c r="CR52" i="58"/>
  <c r="ER52" i="58" s="1"/>
  <c r="CQ52" i="58"/>
  <c r="CP52" i="58"/>
  <c r="CO52" i="58"/>
  <c r="CN52" i="58"/>
  <c r="CM52" i="58"/>
  <c r="CL52" i="58"/>
  <c r="CK52" i="58"/>
  <c r="CJ52" i="58"/>
  <c r="CI52" i="58"/>
  <c r="CH52" i="58"/>
  <c r="CG52" i="58"/>
  <c r="CE52" i="58"/>
  <c r="CD52" i="58"/>
  <c r="CC52" i="58"/>
  <c r="EC52" i="58" s="1"/>
  <c r="CB52" i="58"/>
  <c r="CA52" i="58"/>
  <c r="BZ52" i="58"/>
  <c r="BY52" i="58"/>
  <c r="BX52" i="58"/>
  <c r="BW52" i="58"/>
  <c r="BV52" i="58"/>
  <c r="BU52" i="58"/>
  <c r="BT52" i="58"/>
  <c r="BS52" i="58"/>
  <c r="BR52" i="58"/>
  <c r="BQ52" i="58"/>
  <c r="BP52" i="58"/>
  <c r="BO52" i="58"/>
  <c r="BN52" i="58"/>
  <c r="BM52" i="58"/>
  <c r="BL52" i="58"/>
  <c r="BK52" i="58"/>
  <c r="BJ52" i="58"/>
  <c r="BI52" i="58"/>
  <c r="BH52" i="58"/>
  <c r="BG52" i="58"/>
  <c r="D52"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BZ50" i="58"/>
  <c r="BY50" i="58"/>
  <c r="BX50" i="58"/>
  <c r="BW50" i="58"/>
  <c r="BV50" i="58"/>
  <c r="BU50" i="58"/>
  <c r="BT50" i="58"/>
  <c r="BS50" i="58"/>
  <c r="BR50" i="58"/>
  <c r="BQ50" i="58"/>
  <c r="BP50" i="58"/>
  <c r="BO50" i="58"/>
  <c r="BN50" i="58"/>
  <c r="BM50" i="58"/>
  <c r="BL50" i="58"/>
  <c r="BK50" i="58"/>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CG49" i="58"/>
  <c r="CE49" i="58"/>
  <c r="CD49" i="58"/>
  <c r="CC49" i="58"/>
  <c r="CB49" i="58"/>
  <c r="CA49" i="58"/>
  <c r="BZ49" i="58"/>
  <c r="BY49" i="58"/>
  <c r="BX49" i="58"/>
  <c r="BW49" i="58"/>
  <c r="BV49" i="58"/>
  <c r="BU49" i="58"/>
  <c r="BT49" i="58"/>
  <c r="BS49" i="58"/>
  <c r="BR49" i="58"/>
  <c r="BQ49" i="58"/>
  <c r="BP49" i="58"/>
  <c r="BO49" i="58"/>
  <c r="BN49" i="58"/>
  <c r="BM49" i="58"/>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DT48" i="58" s="1"/>
  <c r="BS48" i="58"/>
  <c r="BR48" i="58"/>
  <c r="BQ48" i="58"/>
  <c r="BP48" i="58"/>
  <c r="BO48" i="58"/>
  <c r="BN48" i="58"/>
  <c r="BM48" i="58"/>
  <c r="BL48" i="58"/>
  <c r="DL48" i="58" s="1"/>
  <c r="BK48" i="58"/>
  <c r="BJ48" i="58"/>
  <c r="BI48" i="58"/>
  <c r="BH48" i="58"/>
  <c r="BG48" i="58"/>
  <c r="D48" i="58"/>
  <c r="DE47" i="58"/>
  <c r="DD47" i="58"/>
  <c r="DC47" i="58"/>
  <c r="DB47" i="58"/>
  <c r="DA47" i="58"/>
  <c r="CZ47" i="58"/>
  <c r="CY47" i="58"/>
  <c r="CX47" i="58"/>
  <c r="CW47" i="58"/>
  <c r="CV47" i="58"/>
  <c r="CU47" i="58"/>
  <c r="CT47" i="58"/>
  <c r="CS47" i="58"/>
  <c r="CR47" i="58"/>
  <c r="CQ47" i="58"/>
  <c r="CP47" i="58"/>
  <c r="CO47" i="58"/>
  <c r="CN47" i="58"/>
  <c r="CM47" i="58"/>
  <c r="CL47" i="58"/>
  <c r="CK47" i="58"/>
  <c r="CJ47" i="58"/>
  <c r="CI47" i="58"/>
  <c r="CH47" i="58"/>
  <c r="CG47" i="58"/>
  <c r="CE47" i="58"/>
  <c r="CD47" i="58"/>
  <c r="CC47" i="58"/>
  <c r="CB47" i="58"/>
  <c r="CA47" i="58"/>
  <c r="BZ47" i="58"/>
  <c r="BY47" i="58"/>
  <c r="BX47" i="58"/>
  <c r="BW47" i="58"/>
  <c r="BV47" i="58"/>
  <c r="BU47" i="58"/>
  <c r="BT47" i="58"/>
  <c r="BS47" i="58"/>
  <c r="BR47" i="58"/>
  <c r="BQ47" i="58"/>
  <c r="BP47" i="58"/>
  <c r="BO47" i="58"/>
  <c r="BN47" i="58"/>
  <c r="BM47" i="58"/>
  <c r="BL47" i="58"/>
  <c r="BK47" i="58"/>
  <c r="BJ47" i="58"/>
  <c r="BI47" i="58"/>
  <c r="BH47" i="58"/>
  <c r="BG47" i="58"/>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BU46" i="58"/>
  <c r="BT46" i="58"/>
  <c r="BS46" i="58"/>
  <c r="BR46" i="58"/>
  <c r="BQ46" i="58"/>
  <c r="BP46" i="58"/>
  <c r="BO46" i="58"/>
  <c r="DO46" i="58" s="1"/>
  <c r="BN46" i="58"/>
  <c r="BM46" i="58"/>
  <c r="BL46" i="58"/>
  <c r="BK46" i="58"/>
  <c r="BJ46" i="58"/>
  <c r="BI46" i="58"/>
  <c r="BH46" i="58"/>
  <c r="BG46" i="58"/>
  <c r="DG46" i="58" s="1"/>
  <c r="D46"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DX45" i="58" s="1"/>
  <c r="BW45" i="58"/>
  <c r="BV45" i="58"/>
  <c r="BU45" i="58"/>
  <c r="BT45" i="58"/>
  <c r="BS45" i="58"/>
  <c r="BR45" i="58"/>
  <c r="BQ45" i="58"/>
  <c r="BP45" i="58"/>
  <c r="DP45" i="58" s="1"/>
  <c r="BO45" i="58"/>
  <c r="BN45" i="58"/>
  <c r="BM45" i="58"/>
  <c r="BL45" i="58"/>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CA44" i="58"/>
  <c r="BZ44" i="58"/>
  <c r="BY44" i="58"/>
  <c r="BX44" i="58"/>
  <c r="BW44" i="58"/>
  <c r="BV44" i="58"/>
  <c r="BU44" i="58"/>
  <c r="DU44" i="58" s="1"/>
  <c r="BT44" i="58"/>
  <c r="BS44" i="58"/>
  <c r="BR44" i="58"/>
  <c r="BQ44" i="58"/>
  <c r="BP44" i="58"/>
  <c r="BO44" i="58"/>
  <c r="BN44" i="58"/>
  <c r="BM44" i="58"/>
  <c r="DM44" i="58" s="1"/>
  <c r="BL44" i="58"/>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DE42" i="58"/>
  <c r="DD42" i="58"/>
  <c r="DC42" i="58"/>
  <c r="DB42" i="58"/>
  <c r="DA42" i="58"/>
  <c r="CZ42" i="58"/>
  <c r="CY42" i="58"/>
  <c r="CX42" i="58"/>
  <c r="CW42" i="58"/>
  <c r="CV42" i="58"/>
  <c r="CU42" i="58"/>
  <c r="CT42" i="58"/>
  <c r="CS42" i="58"/>
  <c r="CR42" i="58"/>
  <c r="CQ42" i="58"/>
  <c r="CP42" i="58"/>
  <c r="CO42" i="58"/>
  <c r="CN42" i="58"/>
  <c r="CM42" i="58"/>
  <c r="CL42" i="58"/>
  <c r="CK42" i="58"/>
  <c r="CJ42" i="58"/>
  <c r="CI42" i="58"/>
  <c r="CH42" i="58"/>
  <c r="CG42" i="58"/>
  <c r="CE42" i="58"/>
  <c r="CD42" i="58"/>
  <c r="CC42" i="58"/>
  <c r="CB42" i="58"/>
  <c r="CA42" i="58"/>
  <c r="BZ42" i="58"/>
  <c r="BY42" i="58"/>
  <c r="BX42" i="58"/>
  <c r="BW42" i="58"/>
  <c r="BV42" i="58"/>
  <c r="BU42" i="58"/>
  <c r="BT42" i="58"/>
  <c r="BS42" i="58"/>
  <c r="BR42" i="58"/>
  <c r="BQ42" i="58"/>
  <c r="BP42" i="58"/>
  <c r="BO42" i="58"/>
  <c r="BN42" i="58"/>
  <c r="BM42" i="58"/>
  <c r="BL42" i="58"/>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BY40" i="58"/>
  <c r="BX40" i="58"/>
  <c r="BW40" i="58"/>
  <c r="BV40" i="58"/>
  <c r="BU40" i="58"/>
  <c r="BT40" i="58"/>
  <c r="BS40" i="58"/>
  <c r="BR40" i="58"/>
  <c r="BQ40" i="58"/>
  <c r="BP40" i="58"/>
  <c r="BO40" i="58"/>
  <c r="BN40" i="58"/>
  <c r="BM40" i="58"/>
  <c r="BL40" i="58"/>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DE38" i="58"/>
  <c r="DD38" i="58"/>
  <c r="DC38" i="58"/>
  <c r="DB38" i="58"/>
  <c r="DA38" i="58"/>
  <c r="FA38" i="58" s="1"/>
  <c r="CZ38" i="58"/>
  <c r="CY38" i="58"/>
  <c r="CX38" i="58"/>
  <c r="CW38" i="58"/>
  <c r="CV38" i="58"/>
  <c r="CU38" i="58"/>
  <c r="CT38" i="58"/>
  <c r="CS38" i="58"/>
  <c r="ES38" i="58" s="1"/>
  <c r="CR38" i="58"/>
  <c r="CQ38" i="58"/>
  <c r="CP38" i="58"/>
  <c r="CO38" i="58"/>
  <c r="CN38" i="58"/>
  <c r="CM38" i="58"/>
  <c r="CL38" i="58"/>
  <c r="CK38" i="58"/>
  <c r="EK38" i="58" s="1"/>
  <c r="CJ38" i="58"/>
  <c r="CI38" i="58"/>
  <c r="CH38" i="58"/>
  <c r="CG38" i="58"/>
  <c r="CE38" i="58"/>
  <c r="CD38" i="58"/>
  <c r="CC38" i="58"/>
  <c r="CB38" i="58"/>
  <c r="CA38" i="58"/>
  <c r="BZ38" i="58"/>
  <c r="BY38" i="58"/>
  <c r="BX38" i="58"/>
  <c r="BW38" i="58"/>
  <c r="BV38" i="58"/>
  <c r="BU38" i="58"/>
  <c r="BT38" i="58"/>
  <c r="BS38" i="58"/>
  <c r="BR38" i="58"/>
  <c r="BQ38" i="58"/>
  <c r="BP38" i="58"/>
  <c r="BO38" i="58"/>
  <c r="EO38" i="58" s="1"/>
  <c r="BN38" i="58"/>
  <c r="BM38" i="58"/>
  <c r="BL38" i="58"/>
  <c r="BK38" i="58"/>
  <c r="BJ38" i="58"/>
  <c r="BI38" i="58"/>
  <c r="BH38" i="58"/>
  <c r="BG38" i="58"/>
  <c r="D38"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EE37" i="58" s="1"/>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EW36" i="58" s="1"/>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BY33" i="58"/>
  <c r="BX33" i="58"/>
  <c r="BW33" i="58"/>
  <c r="BV33" i="58"/>
  <c r="BU33" i="58"/>
  <c r="BT33" i="58"/>
  <c r="BS33" i="58"/>
  <c r="BR33" i="58"/>
  <c r="BQ33" i="58"/>
  <c r="EQ33" i="58" s="1"/>
  <c r="BP33" i="58"/>
  <c r="BO33" i="58"/>
  <c r="BN33" i="58"/>
  <c r="BM33" i="58"/>
  <c r="BL33" i="58"/>
  <c r="BK33" i="58"/>
  <c r="BJ33" i="58"/>
  <c r="BI33" i="58"/>
  <c r="BH33" i="58"/>
  <c r="BG33" i="58"/>
  <c r="D33" i="58"/>
  <c r="DE32" i="58"/>
  <c r="DD32" i="58"/>
  <c r="DC32" i="58"/>
  <c r="DB32" i="58"/>
  <c r="DA32" i="58"/>
  <c r="CZ32" i="58"/>
  <c r="CY32" i="58"/>
  <c r="CX32" i="58"/>
  <c r="CW32" i="58"/>
  <c r="CV32" i="58"/>
  <c r="DV32" i="58" s="1"/>
  <c r="CU32" i="58"/>
  <c r="CT32" i="58"/>
  <c r="CS32" i="58"/>
  <c r="CR32" i="58"/>
  <c r="CQ32" i="58"/>
  <c r="CP32" i="58"/>
  <c r="CO32" i="58"/>
  <c r="CN32" i="58"/>
  <c r="CM32" i="58"/>
  <c r="CL32" i="58"/>
  <c r="CK32" i="58"/>
  <c r="CJ32" i="58"/>
  <c r="CI32" i="58"/>
  <c r="CH32" i="58"/>
  <c r="CG32" i="58"/>
  <c r="CE32" i="58"/>
  <c r="CD32" i="58"/>
  <c r="CC32" i="58"/>
  <c r="FC32" i="58" s="1"/>
  <c r="CB32" i="58"/>
  <c r="CA32" i="58"/>
  <c r="FA32" i="58" s="1"/>
  <c r="BZ32" i="58"/>
  <c r="BY32" i="58"/>
  <c r="BX32" i="58"/>
  <c r="BW32" i="58"/>
  <c r="BV32" i="58"/>
  <c r="BU32" i="58"/>
  <c r="BT32" i="58"/>
  <c r="BS32" i="58"/>
  <c r="BR32" i="58"/>
  <c r="BQ32" i="58"/>
  <c r="BP32" i="58"/>
  <c r="BO32" i="58"/>
  <c r="BN32" i="58"/>
  <c r="BM32" i="58"/>
  <c r="BL32" i="58"/>
  <c r="BK32" i="58"/>
  <c r="EK32" i="58" s="1"/>
  <c r="BJ32" i="58"/>
  <c r="BI32" i="58"/>
  <c r="BH32" i="58"/>
  <c r="BG32" i="58"/>
  <c r="D32"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CE31" i="58"/>
  <c r="CD31" i="58"/>
  <c r="CC31" i="58"/>
  <c r="CB31" i="58"/>
  <c r="CA31" i="58"/>
  <c r="BZ31" i="58"/>
  <c r="BY31" i="58"/>
  <c r="BX31" i="58"/>
  <c r="BW31" i="58"/>
  <c r="BV31" i="58"/>
  <c r="BU31" i="58"/>
  <c r="BT31" i="58"/>
  <c r="BS31" i="58"/>
  <c r="BR31" i="58"/>
  <c r="ER31" i="58" s="1"/>
  <c r="BQ31" i="58"/>
  <c r="BP31" i="58"/>
  <c r="BO31" i="58"/>
  <c r="BN31" i="58"/>
  <c r="BM31" i="58"/>
  <c r="BL31" i="58"/>
  <c r="BK31" i="58"/>
  <c r="BJ31" i="58"/>
  <c r="BI31" i="58"/>
  <c r="BH31" i="58"/>
  <c r="BG31" i="58"/>
  <c r="D31" i="58"/>
  <c r="DE30" i="58"/>
  <c r="DD30" i="58"/>
  <c r="DC30" i="58"/>
  <c r="DB30" i="58"/>
  <c r="DA30" i="58"/>
  <c r="CZ30" i="58"/>
  <c r="CY30" i="58"/>
  <c r="CX30" i="58"/>
  <c r="CW30" i="58"/>
  <c r="CV30" i="58"/>
  <c r="CU30" i="58"/>
  <c r="CT30" i="58"/>
  <c r="CS30" i="58"/>
  <c r="CR30" i="58"/>
  <c r="CQ30" i="58"/>
  <c r="CP30" i="58"/>
  <c r="CO30" i="58"/>
  <c r="CN30" i="58"/>
  <c r="CM30" i="58"/>
  <c r="EM30" i="58" s="1"/>
  <c r="CL30" i="58"/>
  <c r="CK30" i="58"/>
  <c r="CJ30" i="58"/>
  <c r="CI30" i="58"/>
  <c r="EI30" i="58" s="1"/>
  <c r="CH30" i="58"/>
  <c r="CG30" i="58"/>
  <c r="CE30" i="58"/>
  <c r="CD30" i="58"/>
  <c r="CC30" i="58"/>
  <c r="CB30" i="58"/>
  <c r="CA30" i="58"/>
  <c r="BZ30" i="58"/>
  <c r="BY30" i="58"/>
  <c r="BX30" i="58"/>
  <c r="DX30" i="58" s="1"/>
  <c r="BW30" i="58"/>
  <c r="BV30" i="58"/>
  <c r="BU30" i="58"/>
  <c r="BT30" i="58"/>
  <c r="BS30" i="58"/>
  <c r="BR30" i="58"/>
  <c r="BQ30" i="58"/>
  <c r="BP30" i="58"/>
  <c r="BO30" i="58"/>
  <c r="BN30" i="58"/>
  <c r="BM30" i="58"/>
  <c r="BL30" i="58"/>
  <c r="BK30" i="58"/>
  <c r="BJ30" i="58"/>
  <c r="BI30" i="58"/>
  <c r="BH30" i="58"/>
  <c r="DH30" i="58" s="1"/>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BQ29" i="58"/>
  <c r="BP29" i="58"/>
  <c r="BO29" i="58"/>
  <c r="BN29" i="58"/>
  <c r="BM29" i="58"/>
  <c r="BL29" i="58"/>
  <c r="BK29" i="58"/>
  <c r="BJ29" i="58"/>
  <c r="BI29" i="58"/>
  <c r="BH29" i="58"/>
  <c r="BG29" i="58"/>
  <c r="D29"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DV28" i="58" s="1"/>
  <c r="BU28" i="58"/>
  <c r="BT28" i="58"/>
  <c r="BS28" i="58"/>
  <c r="BR28" i="58"/>
  <c r="DR28" i="58" s="1"/>
  <c r="BQ28" i="58"/>
  <c r="BP28" i="58"/>
  <c r="BO28" i="58"/>
  <c r="BN28" i="58"/>
  <c r="DN28" i="58" s="1"/>
  <c r="BM28" i="58"/>
  <c r="BL28" i="58"/>
  <c r="BK28" i="58"/>
  <c r="BJ28" i="58"/>
  <c r="BI28" i="58"/>
  <c r="BH28" i="58"/>
  <c r="BG28" i="58"/>
  <c r="D28"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EG27" i="58" s="1"/>
  <c r="D27" i="58"/>
  <c r="DE26" i="58"/>
  <c r="DD26" i="58"/>
  <c r="DC26" i="58"/>
  <c r="DB26" i="58"/>
  <c r="DA26" i="58"/>
  <c r="CZ26" i="58"/>
  <c r="CY26" i="58"/>
  <c r="CX26" i="58"/>
  <c r="CW26" i="58"/>
  <c r="CV26" i="58"/>
  <c r="CU26" i="58"/>
  <c r="CT26" i="58"/>
  <c r="CS26" i="58"/>
  <c r="CR26" i="58"/>
  <c r="CQ26" i="58"/>
  <c r="CP26" i="58"/>
  <c r="CO26" i="58"/>
  <c r="CN26" i="58"/>
  <c r="CM26" i="58"/>
  <c r="CL26" i="58"/>
  <c r="CK26" i="58"/>
  <c r="CJ26" i="58"/>
  <c r="CI26" i="58"/>
  <c r="CH26" i="58"/>
  <c r="CG26" i="58"/>
  <c r="CE26" i="58"/>
  <c r="CD26" i="58"/>
  <c r="CC26" i="58"/>
  <c r="EC26" i="58" s="1"/>
  <c r="CB26" i="58"/>
  <c r="CA26" i="58"/>
  <c r="BZ26" i="58"/>
  <c r="BY26" i="58"/>
  <c r="BX26" i="58"/>
  <c r="BW26" i="58"/>
  <c r="BV26" i="58"/>
  <c r="BU26" i="58"/>
  <c r="BT26" i="58"/>
  <c r="BS26" i="58"/>
  <c r="BR26" i="58"/>
  <c r="BQ26" i="58"/>
  <c r="BP26" i="58"/>
  <c r="BO26" i="58"/>
  <c r="BN26" i="58"/>
  <c r="BM26" i="58"/>
  <c r="BL26" i="58"/>
  <c r="BK26" i="58"/>
  <c r="BJ26" i="58"/>
  <c r="BI26" i="58"/>
  <c r="BH26" i="58"/>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CQ24" i="58"/>
  <c r="CP24" i="58"/>
  <c r="CO24" i="58"/>
  <c r="CN24" i="58"/>
  <c r="CM24" i="58"/>
  <c r="CL24" i="58"/>
  <c r="CK24" i="58"/>
  <c r="CJ24" i="58"/>
  <c r="CI24" i="58"/>
  <c r="CH24" i="58"/>
  <c r="CG24" i="58"/>
  <c r="DG24" i="58" s="1"/>
  <c r="CE24" i="58"/>
  <c r="CD24" i="58"/>
  <c r="CC24" i="58"/>
  <c r="CB24" i="58"/>
  <c r="CA24" i="58"/>
  <c r="BZ24" i="58"/>
  <c r="BY24" i="58"/>
  <c r="BX24" i="58"/>
  <c r="BW24" i="58"/>
  <c r="BV24" i="58"/>
  <c r="BU24" i="58"/>
  <c r="BT24" i="58"/>
  <c r="BS24" i="58"/>
  <c r="BR24" i="58"/>
  <c r="BQ24" i="58"/>
  <c r="BP24" i="58"/>
  <c r="BO24" i="58"/>
  <c r="BN24" i="58"/>
  <c r="BM24" i="58"/>
  <c r="EM24" i="58" s="1"/>
  <c r="BL24" i="58"/>
  <c r="BK24" i="58"/>
  <c r="BJ24" i="58"/>
  <c r="BI24" i="58"/>
  <c r="BH24" i="58"/>
  <c r="BG24" i="58"/>
  <c r="D24"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CI23" i="58"/>
  <c r="CH23" i="58"/>
  <c r="CG23" i="58"/>
  <c r="DG23" i="58" s="1"/>
  <c r="CE23" i="58"/>
  <c r="CD23" i="58"/>
  <c r="FD23" i="58" s="1"/>
  <c r="CC23" i="58"/>
  <c r="CB23" i="58"/>
  <c r="CA23" i="58"/>
  <c r="BZ23" i="58"/>
  <c r="EZ23" i="58" s="1"/>
  <c r="BY23" i="58"/>
  <c r="BX23" i="58"/>
  <c r="BW23" i="58"/>
  <c r="BV23" i="58"/>
  <c r="BU23" i="58"/>
  <c r="BT23" i="58"/>
  <c r="BS23" i="58"/>
  <c r="BR23" i="58"/>
  <c r="BQ23" i="58"/>
  <c r="BP23" i="58"/>
  <c r="BO23" i="58"/>
  <c r="BN23" i="58"/>
  <c r="BM23" i="58"/>
  <c r="BL23" i="58"/>
  <c r="BK23" i="58"/>
  <c r="BJ23" i="58"/>
  <c r="BI23" i="58"/>
  <c r="BH23" i="58"/>
  <c r="BG23" i="58"/>
  <c r="D23" i="58"/>
  <c r="DE22" i="58"/>
  <c r="DD22" i="58"/>
  <c r="DC22" i="58"/>
  <c r="DB22" i="58"/>
  <c r="DA22" i="58"/>
  <c r="CZ22" i="58"/>
  <c r="CY22" i="58"/>
  <c r="CX22" i="58"/>
  <c r="CW22" i="58"/>
  <c r="CV22" i="58"/>
  <c r="CU22" i="58"/>
  <c r="CT22" i="58"/>
  <c r="CS22" i="58"/>
  <c r="CR22" i="58"/>
  <c r="CQ22" i="58"/>
  <c r="CP22" i="58"/>
  <c r="CO22" i="58"/>
  <c r="CN22" i="58"/>
  <c r="CM22" i="58"/>
  <c r="CL22" i="58"/>
  <c r="CK22" i="58"/>
  <c r="CJ22" i="58"/>
  <c r="CI22" i="58"/>
  <c r="CH22" i="58"/>
  <c r="CG22" i="58"/>
  <c r="CE22" i="58"/>
  <c r="CD22" i="58"/>
  <c r="CC22" i="58"/>
  <c r="EC22" i="58" s="1"/>
  <c r="CB22" i="58"/>
  <c r="CA22" i="58"/>
  <c r="BZ22" i="58"/>
  <c r="BY22" i="58"/>
  <c r="BX22" i="58"/>
  <c r="BW22" i="58"/>
  <c r="BV22" i="58"/>
  <c r="BU22" i="58"/>
  <c r="BT22" i="58"/>
  <c r="BS22" i="58"/>
  <c r="BR22" i="58"/>
  <c r="BQ22" i="58"/>
  <c r="BP22" i="58"/>
  <c r="BO22" i="58"/>
  <c r="BN22" i="58"/>
  <c r="BM22" i="58"/>
  <c r="DM22" i="58" s="1"/>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CB21" i="58"/>
  <c r="CA21" i="58"/>
  <c r="BZ21" i="58"/>
  <c r="BY21" i="58"/>
  <c r="BX21" i="58"/>
  <c r="BW21" i="58"/>
  <c r="BV21" i="58"/>
  <c r="BU21" i="58"/>
  <c r="BT21" i="58"/>
  <c r="BS21" i="58"/>
  <c r="BR21" i="58"/>
  <c r="BQ21" i="58"/>
  <c r="BP21" i="58"/>
  <c r="BO21" i="58"/>
  <c r="BN21" i="58"/>
  <c r="BM21" i="58"/>
  <c r="BL21" i="58"/>
  <c r="BK21" i="58"/>
  <c r="BJ21" i="58"/>
  <c r="BI21" i="58"/>
  <c r="BH21" i="58"/>
  <c r="BG21" i="58"/>
  <c r="D21" i="58"/>
  <c r="DE20" i="58"/>
  <c r="DD20" i="58"/>
  <c r="DC20" i="58"/>
  <c r="DB20" i="58"/>
  <c r="DA20" i="58"/>
  <c r="CZ20" i="58"/>
  <c r="EZ20" i="58" s="1"/>
  <c r="CY20" i="58"/>
  <c r="CX20" i="58"/>
  <c r="CW20" i="58"/>
  <c r="CV20" i="58"/>
  <c r="CU20" i="58"/>
  <c r="CT20" i="58"/>
  <c r="CS20" i="58"/>
  <c r="CR20" i="58"/>
  <c r="CQ20" i="58"/>
  <c r="CP20" i="58"/>
  <c r="CO20" i="58"/>
  <c r="CN20" i="58"/>
  <c r="CM20" i="58"/>
  <c r="CL20" i="58"/>
  <c r="CK20" i="58"/>
  <c r="CJ20" i="58"/>
  <c r="CI20" i="58"/>
  <c r="CH20" i="58"/>
  <c r="CG20" i="58"/>
  <c r="CE20" i="58"/>
  <c r="CD20" i="58"/>
  <c r="CC20" i="58"/>
  <c r="CB20" i="58"/>
  <c r="CA20" i="58"/>
  <c r="BZ20" i="58"/>
  <c r="BY20" i="58"/>
  <c r="BX20" i="58"/>
  <c r="BW20" i="58"/>
  <c r="BV20" i="58"/>
  <c r="BU20" i="58"/>
  <c r="BT20" i="58"/>
  <c r="BS20" i="58"/>
  <c r="BR20" i="58"/>
  <c r="BQ20" i="58"/>
  <c r="BP20" i="58"/>
  <c r="BO20" i="58"/>
  <c r="BN20" i="58"/>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CZ18" i="58"/>
  <c r="CY18" i="58"/>
  <c r="CX18" i="58"/>
  <c r="CW18" i="58"/>
  <c r="CV18" i="58"/>
  <c r="CU18" i="58"/>
  <c r="CT18" i="58"/>
  <c r="CS18" i="58"/>
  <c r="CR18" i="58"/>
  <c r="CQ18" i="58"/>
  <c r="CP18" i="58"/>
  <c r="CO18" i="58"/>
  <c r="CN18" i="58"/>
  <c r="CM18" i="58"/>
  <c r="CL18" i="58"/>
  <c r="CK18" i="58"/>
  <c r="CJ18" i="58"/>
  <c r="CI18" i="58"/>
  <c r="CH18" i="58"/>
  <c r="CG18" i="58"/>
  <c r="CE18" i="58"/>
  <c r="CD18" i="58"/>
  <c r="CC18" i="58"/>
  <c r="CB18" i="58"/>
  <c r="CA18" i="58"/>
  <c r="BZ18" i="58"/>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I15" i="58"/>
  <c r="DI15" i="58" s="1"/>
  <c r="EI15" i="58" s="1"/>
  <c r="G15" i="58"/>
  <c r="DH15" i="58" s="1"/>
  <c r="EH15" i="58" s="1"/>
  <c r="E15" i="58"/>
  <c r="DG15" i="58" s="1"/>
  <c r="EG15" i="58" s="1"/>
  <c r="B5" i="58"/>
  <c r="DE56" i="57"/>
  <c r="DD56" i="57"/>
  <c r="DC56" i="57"/>
  <c r="DB56" i="57"/>
  <c r="DA56" i="57"/>
  <c r="CZ56" i="57"/>
  <c r="CY56" i="57"/>
  <c r="CX56" i="57"/>
  <c r="CW56" i="57"/>
  <c r="CV56" i="57"/>
  <c r="CU56" i="57"/>
  <c r="CT56" i="57"/>
  <c r="CS56" i="57"/>
  <c r="CR56" i="57"/>
  <c r="CQ56" i="57"/>
  <c r="CP56" i="57"/>
  <c r="CO56" i="57"/>
  <c r="CN56" i="57"/>
  <c r="CM56" i="57"/>
  <c r="CL56" i="57"/>
  <c r="CK56" i="57"/>
  <c r="CJ56" i="57"/>
  <c r="CI56" i="57"/>
  <c r="CH56" i="57"/>
  <c r="CG56" i="57"/>
  <c r="CE56" i="57"/>
  <c r="CD56" i="57"/>
  <c r="CC56" i="57"/>
  <c r="CB56" i="57"/>
  <c r="CA56" i="57"/>
  <c r="BZ56" i="57"/>
  <c r="BY56" i="57"/>
  <c r="BX56" i="57"/>
  <c r="BW56" i="57"/>
  <c r="BV56" i="57"/>
  <c r="BU56" i="57"/>
  <c r="BT56" i="57"/>
  <c r="BS56" i="57"/>
  <c r="BR56" i="57"/>
  <c r="BQ56" i="57"/>
  <c r="BP56" i="57"/>
  <c r="BO56" i="57"/>
  <c r="BN56" i="57"/>
  <c r="BM56" i="57"/>
  <c r="BL56" i="57"/>
  <c r="BK56" i="57"/>
  <c r="BJ56" i="57"/>
  <c r="BI56" i="57"/>
  <c r="BH56" i="57"/>
  <c r="BG56" i="57"/>
  <c r="D56" i="57"/>
  <c r="DE55" i="57"/>
  <c r="DD55" i="57"/>
  <c r="DC55" i="57"/>
  <c r="DB55" i="57"/>
  <c r="DA55" i="57"/>
  <c r="CZ55" i="57"/>
  <c r="CY55" i="57"/>
  <c r="CX55" i="57"/>
  <c r="DX55" i="57" s="1"/>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BR55" i="57"/>
  <c r="BQ55" i="57"/>
  <c r="BP55" i="57"/>
  <c r="BO55" i="57"/>
  <c r="BN55" i="57"/>
  <c r="BM55" i="57"/>
  <c r="BL55" i="57"/>
  <c r="BK55" i="57"/>
  <c r="BJ55" i="57"/>
  <c r="BI55" i="57"/>
  <c r="DI55" i="57" s="1"/>
  <c r="BH55" i="57"/>
  <c r="BG55" i="57"/>
  <c r="DG55" i="57" s="1"/>
  <c r="D55" i="57"/>
  <c r="DE54" i="57"/>
  <c r="DD54" i="57"/>
  <c r="DC54" i="57"/>
  <c r="DB54" i="57"/>
  <c r="EB54" i="57" s="1"/>
  <c r="DA54" i="57"/>
  <c r="CZ54" i="57"/>
  <c r="CY54" i="57"/>
  <c r="CX54" i="57"/>
  <c r="CW54" i="57"/>
  <c r="CV54" i="57"/>
  <c r="CU54" i="57"/>
  <c r="CT54" i="57"/>
  <c r="CS54" i="57"/>
  <c r="CR54" i="57"/>
  <c r="CQ54" i="57"/>
  <c r="CP54" i="57"/>
  <c r="CO54" i="57"/>
  <c r="CN54" i="57"/>
  <c r="CM54" i="57"/>
  <c r="CL54" i="57"/>
  <c r="DL54" i="57" s="1"/>
  <c r="CK54" i="57"/>
  <c r="CJ54" i="57"/>
  <c r="CI54" i="57"/>
  <c r="CH54" i="57"/>
  <c r="CG54" i="57"/>
  <c r="CE54" i="57"/>
  <c r="FE54" i="57" s="1"/>
  <c r="CD54" i="57"/>
  <c r="CC54" i="57"/>
  <c r="CB54" i="57"/>
  <c r="CA54" i="57"/>
  <c r="BZ54" i="57"/>
  <c r="BY54" i="57"/>
  <c r="BX54" i="57"/>
  <c r="BW54" i="57"/>
  <c r="EW54" i="57" s="1"/>
  <c r="BV54" i="57"/>
  <c r="BU54" i="57"/>
  <c r="BT54" i="57"/>
  <c r="BS54" i="57"/>
  <c r="ES54" i="57" s="1"/>
  <c r="BR54" i="57"/>
  <c r="BQ54" i="57"/>
  <c r="BP54" i="57"/>
  <c r="BO54" i="57"/>
  <c r="EO54" i="57" s="1"/>
  <c r="BN54" i="57"/>
  <c r="BM54" i="57"/>
  <c r="BL54" i="57"/>
  <c r="BK54" i="57"/>
  <c r="BJ54" i="57"/>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EO52" i="57" s="1"/>
  <c r="BN52" i="57"/>
  <c r="BM52" i="57"/>
  <c r="BL52" i="57"/>
  <c r="BK52" i="57"/>
  <c r="BJ52" i="57"/>
  <c r="EJ52" i="57" s="1"/>
  <c r="BI52" i="57"/>
  <c r="BH52" i="57"/>
  <c r="BG52" i="57"/>
  <c r="D52" i="57"/>
  <c r="DE51" i="57"/>
  <c r="DD51" i="57"/>
  <c r="DC51" i="57"/>
  <c r="DB51" i="57"/>
  <c r="DA51" i="57"/>
  <c r="CZ51" i="57"/>
  <c r="CY51" i="57"/>
  <c r="CX51" i="57"/>
  <c r="CW51" i="57"/>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DB50" i="57"/>
  <c r="DA50" i="57"/>
  <c r="CZ50" i="57"/>
  <c r="CY50" i="57"/>
  <c r="CX50" i="57"/>
  <c r="CW50" i="57"/>
  <c r="CV50" i="57"/>
  <c r="CU50" i="57"/>
  <c r="CT50" i="57"/>
  <c r="CS50" i="57"/>
  <c r="CR50" i="57"/>
  <c r="CQ50" i="57"/>
  <c r="CP50" i="57"/>
  <c r="CO50" i="57"/>
  <c r="CN50" i="57"/>
  <c r="CM50" i="57"/>
  <c r="CL50" i="57"/>
  <c r="CK50" i="57"/>
  <c r="CJ50" i="57"/>
  <c r="CI50" i="57"/>
  <c r="CH50" i="57"/>
  <c r="CG50" i="57"/>
  <c r="CE50" i="57"/>
  <c r="CD50" i="57"/>
  <c r="CC50" i="57"/>
  <c r="CB50" i="57"/>
  <c r="CA50" i="57"/>
  <c r="BZ50" i="57"/>
  <c r="BY50" i="57"/>
  <c r="BX50" i="57"/>
  <c r="BW50" i="57"/>
  <c r="BV50" i="57"/>
  <c r="BU50" i="57"/>
  <c r="BT50" i="57"/>
  <c r="BS50" i="57"/>
  <c r="BR50" i="57"/>
  <c r="BQ50" i="57"/>
  <c r="BP50" i="57"/>
  <c r="BO50" i="57"/>
  <c r="BN50" i="57"/>
  <c r="BM50" i="57"/>
  <c r="BL50" i="57"/>
  <c r="BK50" i="57"/>
  <c r="BJ50" i="57"/>
  <c r="BI50" i="57"/>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BZ49" i="57"/>
  <c r="BY49" i="57"/>
  <c r="BX49" i="57"/>
  <c r="BW49" i="57"/>
  <c r="BV49" i="57"/>
  <c r="BU49" i="57"/>
  <c r="BT49" i="57"/>
  <c r="BS49" i="57"/>
  <c r="BR49" i="57"/>
  <c r="BQ49" i="57"/>
  <c r="BP49" i="57"/>
  <c r="BO49" i="57"/>
  <c r="BN49" i="57"/>
  <c r="BM49" i="57"/>
  <c r="BL49" i="57"/>
  <c r="BK49" i="57"/>
  <c r="BJ49" i="57"/>
  <c r="BI49" i="57"/>
  <c r="BH49" i="57"/>
  <c r="BG49" i="57"/>
  <c r="D49"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CC48" i="57"/>
  <c r="CB48" i="57"/>
  <c r="CA48" i="57"/>
  <c r="BZ48" i="57"/>
  <c r="BY48" i="57"/>
  <c r="BX48" i="57"/>
  <c r="BW48" i="57"/>
  <c r="BV48" i="57"/>
  <c r="BU48" i="57"/>
  <c r="BT48" i="57"/>
  <c r="BS48" i="57"/>
  <c r="BR48" i="57"/>
  <c r="BQ48" i="57"/>
  <c r="BP48" i="57"/>
  <c r="BO48" i="57"/>
  <c r="BN48" i="57"/>
  <c r="BM48" i="57"/>
  <c r="BL48" i="57"/>
  <c r="BK48" i="57"/>
  <c r="BJ48" i="57"/>
  <c r="BI48" i="57"/>
  <c r="BH48" i="57"/>
  <c r="BG48" i="57"/>
  <c r="D48" i="57"/>
  <c r="DE47" i="57"/>
  <c r="DD47" i="57"/>
  <c r="DC47" i="57"/>
  <c r="DB47" i="57"/>
  <c r="DA47" i="57"/>
  <c r="CZ47" i="57"/>
  <c r="CY47" i="57"/>
  <c r="CX47" i="57"/>
  <c r="CW47" i="57"/>
  <c r="CV47" i="57"/>
  <c r="CU47" i="57"/>
  <c r="CT47" i="57"/>
  <c r="CS47" i="57"/>
  <c r="CR47" i="57"/>
  <c r="CQ47" i="57"/>
  <c r="CP47" i="57"/>
  <c r="CO47" i="57"/>
  <c r="CN47" i="57"/>
  <c r="CM47" i="57"/>
  <c r="CL47" i="57"/>
  <c r="CK47" i="57"/>
  <c r="CJ47" i="57"/>
  <c r="CI47" i="57"/>
  <c r="CH47" i="57"/>
  <c r="CG47" i="57"/>
  <c r="CE47" i="57"/>
  <c r="CD47" i="57"/>
  <c r="CC47" i="57"/>
  <c r="CB47" i="57"/>
  <c r="CA47" i="57"/>
  <c r="BZ47" i="57"/>
  <c r="BY47" i="57"/>
  <c r="BX47" i="57"/>
  <c r="BW47" i="57"/>
  <c r="BV47" i="57"/>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BZ46" i="57"/>
  <c r="BY46" i="57"/>
  <c r="BX46" i="57"/>
  <c r="BW46" i="57"/>
  <c r="BV46" i="57"/>
  <c r="BU46" i="57"/>
  <c r="BT46" i="57"/>
  <c r="BS46" i="57"/>
  <c r="BR46" i="57"/>
  <c r="BQ46" i="57"/>
  <c r="BP46" i="57"/>
  <c r="BO46" i="57"/>
  <c r="BN46" i="57"/>
  <c r="BM46" i="57"/>
  <c r="BL46" i="57"/>
  <c r="BK46" i="57"/>
  <c r="BJ46" i="57"/>
  <c r="BI46" i="57"/>
  <c r="BH46" i="57"/>
  <c r="BG46" i="57"/>
  <c r="D46" i="57"/>
  <c r="DE45" i="57"/>
  <c r="DD45" i="57"/>
  <c r="DC45" i="57"/>
  <c r="DB45" i="57"/>
  <c r="DA45" i="57"/>
  <c r="CZ45" i="57"/>
  <c r="CY45" i="57"/>
  <c r="CX45" i="57"/>
  <c r="CW45" i="57"/>
  <c r="CV45" i="57"/>
  <c r="CU45" i="57"/>
  <c r="CT45" i="57"/>
  <c r="CS45" i="57"/>
  <c r="CR45" i="57"/>
  <c r="CQ45" i="57"/>
  <c r="CP45" i="57"/>
  <c r="CO45" i="57"/>
  <c r="CN45" i="57"/>
  <c r="CM45" i="57"/>
  <c r="CL45" i="57"/>
  <c r="CK45" i="57"/>
  <c r="CJ45" i="57"/>
  <c r="CI45" i="57"/>
  <c r="CH45" i="57"/>
  <c r="CG45" i="57"/>
  <c r="CE45" i="57"/>
  <c r="CD45" i="57"/>
  <c r="FD45" i="57" s="1"/>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BY44" i="57"/>
  <c r="BX44" i="57"/>
  <c r="BW44" i="57"/>
  <c r="BV44" i="57"/>
  <c r="BU44" i="57"/>
  <c r="BT44" i="57"/>
  <c r="BS44" i="57"/>
  <c r="BR44" i="57"/>
  <c r="BQ44" i="57"/>
  <c r="BP44" i="57"/>
  <c r="BO44" i="57"/>
  <c r="BN44" i="57"/>
  <c r="BM44" i="57"/>
  <c r="BL44" i="57"/>
  <c r="BK44" i="57"/>
  <c r="BJ44" i="57"/>
  <c r="BI44" i="57"/>
  <c r="BH44" i="57"/>
  <c r="BG44" i="57"/>
  <c r="D44" i="57"/>
  <c r="DE43" i="57"/>
  <c r="DD43" i="57"/>
  <c r="DC43" i="57"/>
  <c r="DB43" i="57"/>
  <c r="DA43" i="57"/>
  <c r="CZ43" i="57"/>
  <c r="CY43" i="57"/>
  <c r="CX43" i="57"/>
  <c r="CW43" i="57"/>
  <c r="CV43" i="57"/>
  <c r="CU43" i="57"/>
  <c r="CT43" i="57"/>
  <c r="CS43" i="57"/>
  <c r="CR43" i="57"/>
  <c r="CQ43" i="57"/>
  <c r="CP43" i="57"/>
  <c r="CO43" i="57"/>
  <c r="CN43" i="57"/>
  <c r="CM43" i="57"/>
  <c r="CL43" i="57"/>
  <c r="CK43" i="57"/>
  <c r="CJ43" i="57"/>
  <c r="CI43" i="57"/>
  <c r="CH43" i="57"/>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CO42" i="57"/>
  <c r="CN42" i="57"/>
  <c r="CM42" i="57"/>
  <c r="CL42" i="57"/>
  <c r="CK42" i="57"/>
  <c r="CJ42" i="57"/>
  <c r="CI42" i="57"/>
  <c r="CH42" i="57"/>
  <c r="CG42" i="57"/>
  <c r="CE42" i="57"/>
  <c r="CD42" i="57"/>
  <c r="CC42" i="57"/>
  <c r="CB42" i="57"/>
  <c r="CA42" i="57"/>
  <c r="BZ42" i="57"/>
  <c r="BY42" i="57"/>
  <c r="BX42" i="57"/>
  <c r="BW42" i="57"/>
  <c r="BV42" i="57"/>
  <c r="BU42" i="57"/>
  <c r="BT42" i="57"/>
  <c r="BS42" i="57"/>
  <c r="BR42" i="57"/>
  <c r="BQ42" i="57"/>
  <c r="BP42" i="57"/>
  <c r="BO42" i="57"/>
  <c r="BN42" i="57"/>
  <c r="BM42" i="57"/>
  <c r="BL42" i="57"/>
  <c r="BK42" i="57"/>
  <c r="BJ42" i="57"/>
  <c r="BI42" i="57"/>
  <c r="BH42" i="57"/>
  <c r="BG42" i="57"/>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CC41" i="57"/>
  <c r="CB41" i="57"/>
  <c r="CA41" i="57"/>
  <c r="BZ41" i="57"/>
  <c r="BY41" i="57"/>
  <c r="BX41" i="57"/>
  <c r="BW41" i="57"/>
  <c r="BV41" i="57"/>
  <c r="BU41" i="57"/>
  <c r="BT41" i="57"/>
  <c r="BS41" i="57"/>
  <c r="BR41" i="57"/>
  <c r="BQ41" i="57"/>
  <c r="BP41" i="57"/>
  <c r="BO41" i="57"/>
  <c r="BN41" i="57"/>
  <c r="BM41" i="57"/>
  <c r="BL41" i="57"/>
  <c r="BK41" i="57"/>
  <c r="BJ41" i="57"/>
  <c r="BI41" i="57"/>
  <c r="BH41" i="57"/>
  <c r="BG41" i="57"/>
  <c r="D41" i="57"/>
  <c r="DE40" i="57"/>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CC40" i="57"/>
  <c r="CB40" i="57"/>
  <c r="CA40" i="57"/>
  <c r="BZ40" i="57"/>
  <c r="BY40" i="57"/>
  <c r="BX40" i="57"/>
  <c r="BW40" i="57"/>
  <c r="BV40" i="57"/>
  <c r="BU40" i="57"/>
  <c r="BT40" i="57"/>
  <c r="BS40" i="57"/>
  <c r="DS40" i="57" s="1"/>
  <c r="BR40" i="57"/>
  <c r="BQ40" i="57"/>
  <c r="BP40" i="57"/>
  <c r="BO40" i="57"/>
  <c r="BN40" i="57"/>
  <c r="BM40" i="57"/>
  <c r="BL40" i="57"/>
  <c r="BK40" i="57"/>
  <c r="BJ40" i="57"/>
  <c r="BI40" i="57"/>
  <c r="BH40" i="57"/>
  <c r="BG40" i="57"/>
  <c r="D40"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EJ39" i="57" s="1"/>
  <c r="BI39" i="57"/>
  <c r="BH39" i="57"/>
  <c r="BG39" i="57"/>
  <c r="D39" i="57"/>
  <c r="DE38" i="57"/>
  <c r="DD38" i="57"/>
  <c r="DC38" i="57"/>
  <c r="DB38" i="57"/>
  <c r="DA38" i="57"/>
  <c r="CZ38" i="57"/>
  <c r="CY38" i="57"/>
  <c r="CX38" i="57"/>
  <c r="CW38" i="57"/>
  <c r="CV38" i="57"/>
  <c r="CU38" i="57"/>
  <c r="CT38" i="57"/>
  <c r="CS38" i="57"/>
  <c r="CR38" i="57"/>
  <c r="CQ38" i="57"/>
  <c r="CP38" i="57"/>
  <c r="CO38" i="57"/>
  <c r="CN38" i="57"/>
  <c r="CM38" i="57"/>
  <c r="CL38" i="57"/>
  <c r="CK38" i="57"/>
  <c r="CJ38" i="57"/>
  <c r="CI38" i="57"/>
  <c r="CH38" i="57"/>
  <c r="CG38" i="57"/>
  <c r="CE38" i="57"/>
  <c r="FE38" i="57" s="1"/>
  <c r="CD38" i="57"/>
  <c r="CC38" i="57"/>
  <c r="CB38" i="57"/>
  <c r="CA38" i="57"/>
  <c r="BZ38" i="57"/>
  <c r="BY38" i="57"/>
  <c r="BX38" i="57"/>
  <c r="BW38" i="57"/>
  <c r="BV38" i="57"/>
  <c r="BU38" i="57"/>
  <c r="BT38" i="57"/>
  <c r="BS38" i="57"/>
  <c r="BR38" i="57"/>
  <c r="BQ38" i="57"/>
  <c r="BP38" i="57"/>
  <c r="BO38" i="57"/>
  <c r="EO38" i="57" s="1"/>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DA36" i="57"/>
  <c r="CZ36" i="57"/>
  <c r="CY36" i="57"/>
  <c r="CX36" i="57"/>
  <c r="CW36" i="57"/>
  <c r="CV36" i="57"/>
  <c r="CU36" i="57"/>
  <c r="CT36" i="57"/>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DE34" i="57"/>
  <c r="DD34" i="57"/>
  <c r="DC34" i="57"/>
  <c r="DB34" i="57"/>
  <c r="DA34" i="57"/>
  <c r="CZ34" i="57"/>
  <c r="CY34" i="57"/>
  <c r="CX34" i="57"/>
  <c r="CW34" i="57"/>
  <c r="CV34" i="57"/>
  <c r="CU34" i="57"/>
  <c r="CT34" i="57"/>
  <c r="CS34" i="57"/>
  <c r="CR34" i="57"/>
  <c r="ER34" i="57" s="1"/>
  <c r="CQ34" i="57"/>
  <c r="CP34" i="57"/>
  <c r="CO34" i="57"/>
  <c r="CN34" i="57"/>
  <c r="CM34" i="57"/>
  <c r="CL34" i="57"/>
  <c r="CK34" i="57"/>
  <c r="CJ34" i="57"/>
  <c r="EJ34" i="57" s="1"/>
  <c r="CI34" i="57"/>
  <c r="CH34" i="57"/>
  <c r="CG34" i="57"/>
  <c r="CE34" i="57"/>
  <c r="CD34" i="57"/>
  <c r="CC34" i="57"/>
  <c r="CB34" i="57"/>
  <c r="CA34" i="57"/>
  <c r="BZ34" i="57"/>
  <c r="BY34" i="57"/>
  <c r="BX34" i="57"/>
  <c r="BW34" i="57"/>
  <c r="BV34" i="57"/>
  <c r="BU34" i="57"/>
  <c r="BT34" i="57"/>
  <c r="BS34" i="57"/>
  <c r="BR34" i="57"/>
  <c r="BQ34" i="57"/>
  <c r="BP34" i="57"/>
  <c r="BO34" i="57"/>
  <c r="BN34" i="57"/>
  <c r="BM34" i="57"/>
  <c r="BL34" i="57"/>
  <c r="BK34" i="57"/>
  <c r="BJ34" i="57"/>
  <c r="BI34" i="57"/>
  <c r="BH34" i="57"/>
  <c r="BG34" i="57"/>
  <c r="D34" i="57"/>
  <c r="DE33" i="57"/>
  <c r="DD33" i="57"/>
  <c r="DC33" i="57"/>
  <c r="DB33" i="57"/>
  <c r="DA33" i="57"/>
  <c r="CZ33" i="57"/>
  <c r="CY33" i="57"/>
  <c r="CX33" i="57"/>
  <c r="CW33" i="57"/>
  <c r="CV33" i="57"/>
  <c r="CU33" i="57"/>
  <c r="CT33" i="57"/>
  <c r="CS33" i="57"/>
  <c r="CR33" i="57"/>
  <c r="CQ33" i="57"/>
  <c r="CP33" i="57"/>
  <c r="CO33" i="57"/>
  <c r="CN33" i="57"/>
  <c r="CM33" i="57"/>
  <c r="CL33" i="57"/>
  <c r="CK33" i="57"/>
  <c r="CJ33" i="57"/>
  <c r="CI33" i="57"/>
  <c r="CH33" i="57"/>
  <c r="CG33" i="57"/>
  <c r="CE33" i="57"/>
  <c r="CD33" i="57"/>
  <c r="CC33" i="57"/>
  <c r="CB33" i="57"/>
  <c r="CA33" i="57"/>
  <c r="BZ33" i="57"/>
  <c r="BY33" i="57"/>
  <c r="BX33" i="57"/>
  <c r="BW33" i="57"/>
  <c r="BV33" i="57"/>
  <c r="BU33" i="57"/>
  <c r="BT33" i="57"/>
  <c r="BS33" i="57"/>
  <c r="BR33" i="57"/>
  <c r="BQ33" i="57"/>
  <c r="BP33" i="57"/>
  <c r="BO33" i="57"/>
  <c r="BN33" i="57"/>
  <c r="BM33" i="57"/>
  <c r="BL33" i="57"/>
  <c r="BK33" i="57"/>
  <c r="BJ33" i="57"/>
  <c r="BI33" i="57"/>
  <c r="BH33" i="57"/>
  <c r="BG33" i="57"/>
  <c r="D33"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EG32" i="57" s="1"/>
  <c r="D32"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CC31" i="57"/>
  <c r="CB31" i="57"/>
  <c r="CA31" i="57"/>
  <c r="BZ31" i="57"/>
  <c r="BY31" i="57"/>
  <c r="BX31" i="57"/>
  <c r="BW31" i="57"/>
  <c r="BV31" i="57"/>
  <c r="BU31" i="57"/>
  <c r="BT31" i="57"/>
  <c r="BS31" i="57"/>
  <c r="BR31" i="57"/>
  <c r="BQ31" i="57"/>
  <c r="EQ31" i="57" s="1"/>
  <c r="BP31" i="57"/>
  <c r="BO31" i="57"/>
  <c r="BN31" i="57"/>
  <c r="BM31" i="57"/>
  <c r="EM31" i="57" s="1"/>
  <c r="BL31" i="57"/>
  <c r="BK31" i="57"/>
  <c r="BJ31" i="57"/>
  <c r="BI31" i="57"/>
  <c r="DI31" i="57" s="1"/>
  <c r="BH31" i="57"/>
  <c r="BG31" i="57"/>
  <c r="D31"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E30" i="57"/>
  <c r="CD30" i="57"/>
  <c r="CC30" i="57"/>
  <c r="CB30" i="57"/>
  <c r="CA30" i="57"/>
  <c r="BZ30" i="57"/>
  <c r="BY30" i="57"/>
  <c r="BX30" i="57"/>
  <c r="BW30" i="57"/>
  <c r="BV30" i="57"/>
  <c r="BU30" i="57"/>
  <c r="BT30" i="57"/>
  <c r="BS30" i="57"/>
  <c r="BR30" i="57"/>
  <c r="BQ30" i="57"/>
  <c r="BP30" i="57"/>
  <c r="BO30" i="57"/>
  <c r="BN30" i="57"/>
  <c r="BM30" i="57"/>
  <c r="BL30" i="57"/>
  <c r="BK30" i="57"/>
  <c r="BJ30" i="57"/>
  <c r="BI30" i="57"/>
  <c r="BH30" i="57"/>
  <c r="BG30" i="57"/>
  <c r="D30"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DS29" i="57" s="1"/>
  <c r="BR29" i="57"/>
  <c r="BQ29" i="57"/>
  <c r="BP29" i="57"/>
  <c r="BO29" i="57"/>
  <c r="BN29" i="57"/>
  <c r="BM29" i="57"/>
  <c r="BL29" i="57"/>
  <c r="BK29" i="57"/>
  <c r="DK29" i="57" s="1"/>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CB28" i="57"/>
  <c r="CA28" i="57"/>
  <c r="BZ28" i="57"/>
  <c r="BY28" i="57"/>
  <c r="BX28" i="57"/>
  <c r="BW28" i="57"/>
  <c r="BV28" i="57"/>
  <c r="BU28" i="57"/>
  <c r="BT28" i="57"/>
  <c r="BS28" i="57"/>
  <c r="BR28" i="57"/>
  <c r="BQ28" i="57"/>
  <c r="BP28" i="57"/>
  <c r="BO28" i="57"/>
  <c r="BN28" i="57"/>
  <c r="BM28" i="57"/>
  <c r="BL28" i="57"/>
  <c r="BK28" i="57"/>
  <c r="BJ28" i="57"/>
  <c r="BI28" i="57"/>
  <c r="BH28" i="57"/>
  <c r="BG28" i="57"/>
  <c r="D28"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CC27" i="57"/>
  <c r="CB27" i="57"/>
  <c r="CA27" i="57"/>
  <c r="BZ27" i="57"/>
  <c r="BY27" i="57"/>
  <c r="BX27" i="57"/>
  <c r="BW27" i="57"/>
  <c r="BV27" i="57"/>
  <c r="BU27" i="57"/>
  <c r="EU27" i="57" s="1"/>
  <c r="BT27" i="57"/>
  <c r="BS27" i="57"/>
  <c r="BR27" i="57"/>
  <c r="BQ27" i="57"/>
  <c r="BP27" i="57"/>
  <c r="BO27" i="57"/>
  <c r="BN27" i="57"/>
  <c r="BM27" i="57"/>
  <c r="EM27" i="57" s="1"/>
  <c r="BL27" i="57"/>
  <c r="BK27" i="57"/>
  <c r="BJ27" i="57"/>
  <c r="BI27" i="57"/>
  <c r="BH27" i="57"/>
  <c r="BG27" i="57"/>
  <c r="D27"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CB26" i="57"/>
  <c r="CA26" i="57"/>
  <c r="BZ26" i="57"/>
  <c r="BY26" i="57"/>
  <c r="BX26" i="57"/>
  <c r="BW26" i="57"/>
  <c r="BV26" i="57"/>
  <c r="BU26" i="57"/>
  <c r="BT26" i="57"/>
  <c r="BS26" i="57"/>
  <c r="BR26" i="57"/>
  <c r="BQ26" i="57"/>
  <c r="BP26" i="57"/>
  <c r="BO26" i="57"/>
  <c r="BN26" i="57"/>
  <c r="BM26" i="57"/>
  <c r="EM26" i="57" s="1"/>
  <c r="BL26" i="57"/>
  <c r="BK26" i="57"/>
  <c r="BJ26" i="57"/>
  <c r="BI26" i="57"/>
  <c r="BH26" i="57"/>
  <c r="BG26" i="57"/>
  <c r="D26" i="57"/>
  <c r="DE25" i="57"/>
  <c r="EE25" i="57" s="1"/>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CC25" i="57"/>
  <c r="CB25" i="57"/>
  <c r="CA25" i="57"/>
  <c r="BZ25" i="57"/>
  <c r="BY25" i="57"/>
  <c r="BX25" i="57"/>
  <c r="BW25" i="57"/>
  <c r="BV25" i="57"/>
  <c r="BU25" i="57"/>
  <c r="BT25" i="57"/>
  <c r="BS25" i="57"/>
  <c r="BR25" i="57"/>
  <c r="BQ25" i="57"/>
  <c r="BP25" i="57"/>
  <c r="BO25" i="57"/>
  <c r="BN25" i="57"/>
  <c r="BM25" i="57"/>
  <c r="BL25" i="57"/>
  <c r="BK25" i="57"/>
  <c r="BJ25" i="57"/>
  <c r="BI25" i="57"/>
  <c r="BH25" i="57"/>
  <c r="BG25" i="57"/>
  <c r="D25" i="57"/>
  <c r="DE24" i="57"/>
  <c r="DD24" i="57"/>
  <c r="DC24" i="57"/>
  <c r="DB24" i="57"/>
  <c r="DA24" i="57"/>
  <c r="CZ24" i="57"/>
  <c r="CY24" i="57"/>
  <c r="CX24" i="57"/>
  <c r="CW24" i="57"/>
  <c r="CV24" i="57"/>
  <c r="CU24" i="57"/>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EW24" i="57" s="1"/>
  <c r="BV24" i="57"/>
  <c r="BU24" i="57"/>
  <c r="BT24" i="57"/>
  <c r="BS24" i="57"/>
  <c r="BR24" i="57"/>
  <c r="BQ24" i="57"/>
  <c r="BP24" i="57"/>
  <c r="BO24" i="57"/>
  <c r="BN24" i="57"/>
  <c r="BM24" i="57"/>
  <c r="BL24" i="57"/>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EI23" i="57" s="1"/>
  <c r="CH23" i="57"/>
  <c r="CG23" i="57"/>
  <c r="CE23" i="57"/>
  <c r="CD23" i="57"/>
  <c r="CC23" i="57"/>
  <c r="CB23" i="57"/>
  <c r="CA23" i="57"/>
  <c r="BZ23" i="57"/>
  <c r="BY23" i="57"/>
  <c r="BX23" i="57"/>
  <c r="BW23" i="57"/>
  <c r="BV23" i="57"/>
  <c r="BU23" i="57"/>
  <c r="BT23" i="57"/>
  <c r="BS23" i="57"/>
  <c r="BR23" i="57"/>
  <c r="BQ23" i="57"/>
  <c r="BP23" i="57"/>
  <c r="BO23" i="57"/>
  <c r="BN23" i="57"/>
  <c r="BM23" i="57"/>
  <c r="BL23" i="57"/>
  <c r="BK23" i="57"/>
  <c r="BJ23" i="57"/>
  <c r="BI23" i="57"/>
  <c r="BH23" i="57"/>
  <c r="BG23" i="57"/>
  <c r="D23"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CC22" i="57"/>
  <c r="CB22" i="57"/>
  <c r="CA22" i="57"/>
  <c r="BZ22" i="57"/>
  <c r="BY22" i="57"/>
  <c r="BX22" i="57"/>
  <c r="BW22" i="57"/>
  <c r="BV22" i="57"/>
  <c r="BU22" i="57"/>
  <c r="BT22" i="57"/>
  <c r="BS22" i="57"/>
  <c r="BR22" i="57"/>
  <c r="BQ22" i="57"/>
  <c r="BP22" i="57"/>
  <c r="BO22" i="57"/>
  <c r="BN22" i="57"/>
  <c r="BM22" i="57"/>
  <c r="BL22" i="57"/>
  <c r="BK22" i="57"/>
  <c r="BJ22" i="57"/>
  <c r="BI22" i="57"/>
  <c r="BH22" i="57"/>
  <c r="BG22" i="57"/>
  <c r="D22" i="57"/>
  <c r="DW21" i="57"/>
  <c r="DE21" i="57"/>
  <c r="DD21" i="57"/>
  <c r="DC21" i="57"/>
  <c r="DB21" i="57"/>
  <c r="DA21" i="57"/>
  <c r="CZ21" i="57"/>
  <c r="CY21" i="57"/>
  <c r="CX21" i="57"/>
  <c r="CW21" i="57"/>
  <c r="CV21" i="57"/>
  <c r="EV21" i="57" s="1"/>
  <c r="CU21" i="57"/>
  <c r="CT21" i="57"/>
  <c r="CS21" i="57"/>
  <c r="CR21" i="57"/>
  <c r="CQ21" i="57"/>
  <c r="CP21" i="57"/>
  <c r="CO21" i="57"/>
  <c r="CN21" i="57"/>
  <c r="CM21" i="57"/>
  <c r="CL21" i="57"/>
  <c r="CK21" i="57"/>
  <c r="CJ21" i="57"/>
  <c r="CI21" i="57"/>
  <c r="CH21" i="57"/>
  <c r="CG21" i="57"/>
  <c r="CE21" i="57"/>
  <c r="CD21" i="57"/>
  <c r="CC21" i="57"/>
  <c r="CB21" i="57"/>
  <c r="CA21" i="57"/>
  <c r="BZ21" i="57"/>
  <c r="BY21" i="57"/>
  <c r="BX21" i="57"/>
  <c r="BW21" i="57"/>
  <c r="BV21" i="57"/>
  <c r="BU21" i="57"/>
  <c r="BT21" i="57"/>
  <c r="BS21" i="57"/>
  <c r="BR21" i="57"/>
  <c r="BQ21" i="57"/>
  <c r="BP21" i="57"/>
  <c r="BO21" i="57"/>
  <c r="BN21" i="57"/>
  <c r="BM21" i="57"/>
  <c r="BL21" i="57"/>
  <c r="BK21" i="57"/>
  <c r="BJ21" i="57"/>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CD20" i="57"/>
  <c r="CC20" i="57"/>
  <c r="CB20" i="57"/>
  <c r="CA20" i="57"/>
  <c r="BZ20" i="57"/>
  <c r="BY20" i="57"/>
  <c r="BX20" i="57"/>
  <c r="BW20" i="57"/>
  <c r="BV20" i="57"/>
  <c r="BU20" i="57"/>
  <c r="BT20" i="57"/>
  <c r="BS20" i="57"/>
  <c r="BR20" i="57"/>
  <c r="BQ20" i="57"/>
  <c r="BP20" i="57"/>
  <c r="BO20" i="57"/>
  <c r="BN20" i="57"/>
  <c r="BM20" i="57"/>
  <c r="BL20" i="57"/>
  <c r="BK20" i="57"/>
  <c r="BJ20" i="57"/>
  <c r="BI20" i="57"/>
  <c r="BH20" i="57"/>
  <c r="BG20" i="57"/>
  <c r="D20"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CG19" i="57"/>
  <c r="CE19" i="57"/>
  <c r="EE19" i="57" s="1"/>
  <c r="CD19" i="57"/>
  <c r="CC19" i="57"/>
  <c r="CB19" i="57"/>
  <c r="CA19" i="57"/>
  <c r="BZ19" i="57"/>
  <c r="BY19" i="57"/>
  <c r="BX19" i="57"/>
  <c r="BW19" i="57"/>
  <c r="BV19" i="57"/>
  <c r="BU19" i="57"/>
  <c r="BT19" i="57"/>
  <c r="BS19" i="57"/>
  <c r="BR19" i="57"/>
  <c r="BQ19" i="57"/>
  <c r="BP19" i="57"/>
  <c r="BO19" i="57"/>
  <c r="BN19" i="57"/>
  <c r="BM19" i="57"/>
  <c r="BL19" i="57"/>
  <c r="BK19" i="57"/>
  <c r="BJ19" i="57"/>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BW18" i="57"/>
  <c r="BV18" i="57"/>
  <c r="BU18" i="57"/>
  <c r="BT18" i="57"/>
  <c r="BS18" i="57"/>
  <c r="BR18" i="57"/>
  <c r="BQ18" i="57"/>
  <c r="BP18" i="57"/>
  <c r="BO18" i="57"/>
  <c r="BN18" i="57"/>
  <c r="BM18" i="57"/>
  <c r="BL18" i="57"/>
  <c r="BK18" i="57"/>
  <c r="BJ18" i="57"/>
  <c r="BI18" i="57"/>
  <c r="BH18" i="57"/>
  <c r="BG18" i="57"/>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BW17" i="57"/>
  <c r="BV17" i="57"/>
  <c r="BU17" i="57"/>
  <c r="BT17" i="57"/>
  <c r="BS17" i="57"/>
  <c r="BR17" i="57"/>
  <c r="BQ17" i="57"/>
  <c r="BP17" i="57"/>
  <c r="BO17" i="57"/>
  <c r="BN17" i="57"/>
  <c r="BM17" i="57"/>
  <c r="BL17" i="57"/>
  <c r="BK17" i="57"/>
  <c r="BJ17" i="57"/>
  <c r="BI17" i="57"/>
  <c r="BH17" i="57"/>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CA55" i="56"/>
  <c r="BZ55" i="56"/>
  <c r="BY55" i="56"/>
  <c r="BX55" i="56"/>
  <c r="BW55" i="56"/>
  <c r="BV55" i="56"/>
  <c r="BU55" i="56"/>
  <c r="BT55" i="56"/>
  <c r="BS55" i="56"/>
  <c r="BR55" i="56"/>
  <c r="BQ55" i="56"/>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DO52" i="56" s="1"/>
  <c r="BN52" i="56"/>
  <c r="BM52" i="56"/>
  <c r="BL52" i="56"/>
  <c r="BK52" i="56"/>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BW51" i="56"/>
  <c r="BV51" i="56"/>
  <c r="BU51" i="56"/>
  <c r="BT51" i="56"/>
  <c r="BS51" i="56"/>
  <c r="BR51" i="56"/>
  <c r="BQ51" i="56"/>
  <c r="BP51" i="56"/>
  <c r="BO51" i="56"/>
  <c r="BN51" i="56"/>
  <c r="BM51" i="56"/>
  <c r="BL51" i="56"/>
  <c r="BK51" i="56"/>
  <c r="BJ51" i="56"/>
  <c r="BI51" i="56"/>
  <c r="BH51" i="56"/>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BR50" i="56"/>
  <c r="BQ50" i="56"/>
  <c r="BP50" i="56"/>
  <c r="BO50" i="56"/>
  <c r="BN50" i="56"/>
  <c r="BM50" i="56"/>
  <c r="BL50" i="56"/>
  <c r="BK50" i="56"/>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CC49" i="56"/>
  <c r="CB49" i="56"/>
  <c r="CA49" i="56"/>
  <c r="BZ49" i="56"/>
  <c r="BY49" i="56"/>
  <c r="BX49" i="56"/>
  <c r="BW49" i="56"/>
  <c r="BV49" i="56"/>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BX47" i="56"/>
  <c r="BW47" i="56"/>
  <c r="BV47" i="56"/>
  <c r="BU47" i="56"/>
  <c r="BT47" i="56"/>
  <c r="BS47" i="56"/>
  <c r="BR47" i="56"/>
  <c r="BQ47" i="56"/>
  <c r="BP47" i="56"/>
  <c r="BO47" i="56"/>
  <c r="BN47" i="56"/>
  <c r="BM47" i="56"/>
  <c r="BL47" i="56"/>
  <c r="BK47" i="56"/>
  <c r="BJ47" i="56"/>
  <c r="BI47" i="56"/>
  <c r="BH47" i="56"/>
  <c r="BG47" i="56"/>
  <c r="D47" i="56"/>
  <c r="DE46" i="56"/>
  <c r="DD46" i="56"/>
  <c r="DC46" i="56"/>
  <c r="DB46" i="56"/>
  <c r="DA46" i="56"/>
  <c r="CZ46" i="56"/>
  <c r="CY46" i="56"/>
  <c r="CX46" i="56"/>
  <c r="CW46" i="56"/>
  <c r="CV46" i="56"/>
  <c r="CU46" i="56"/>
  <c r="CT46" i="56"/>
  <c r="CS46" i="56"/>
  <c r="CR46" i="56"/>
  <c r="CQ46" i="56"/>
  <c r="CP46" i="56"/>
  <c r="CO46" i="56"/>
  <c r="CN46" i="56"/>
  <c r="CM46" i="56"/>
  <c r="CL46" i="56"/>
  <c r="CK46" i="56"/>
  <c r="CJ46" i="56"/>
  <c r="CI46" i="56"/>
  <c r="CH46" i="56"/>
  <c r="CG46" i="56"/>
  <c r="CE46" i="56"/>
  <c r="CD46" i="56"/>
  <c r="CC46" i="56"/>
  <c r="CB46" i="56"/>
  <c r="CA46" i="56"/>
  <c r="BZ46" i="56"/>
  <c r="BY46" i="56"/>
  <c r="BX46" i="56"/>
  <c r="BW46" i="56"/>
  <c r="BV46" i="56"/>
  <c r="BU46" i="56"/>
  <c r="BT46" i="56"/>
  <c r="BS46" i="56"/>
  <c r="BR46" i="56"/>
  <c r="BQ46" i="56"/>
  <c r="BP46" i="56"/>
  <c r="BO46" i="56"/>
  <c r="BN46" i="56"/>
  <c r="BM46" i="56"/>
  <c r="BL46" i="56"/>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BX45" i="56"/>
  <c r="BW45" i="56"/>
  <c r="BV45" i="56"/>
  <c r="BU45" i="56"/>
  <c r="BT45" i="56"/>
  <c r="ET45" i="56" s="1"/>
  <c r="BS45" i="56"/>
  <c r="BR45" i="56"/>
  <c r="BQ45" i="56"/>
  <c r="BP45" i="56"/>
  <c r="BO45" i="56"/>
  <c r="BN45" i="56"/>
  <c r="BM45" i="56"/>
  <c r="BL45" i="56"/>
  <c r="DL45" i="56" s="1"/>
  <c r="BK45" i="56"/>
  <c r="BJ45" i="56"/>
  <c r="BI45" i="56"/>
  <c r="BH45" i="56"/>
  <c r="BG45" i="56"/>
  <c r="D45" i="56"/>
  <c r="DE44" i="56"/>
  <c r="DD44" i="56"/>
  <c r="DC44" i="56"/>
  <c r="DB44" i="56"/>
  <c r="DA44" i="56"/>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CA44" i="56"/>
  <c r="BZ44" i="56"/>
  <c r="BY44" i="56"/>
  <c r="BX44" i="56"/>
  <c r="BW44" i="56"/>
  <c r="BV44" i="56"/>
  <c r="BU44" i="56"/>
  <c r="BT44" i="56"/>
  <c r="BS44" i="56"/>
  <c r="BR44" i="56"/>
  <c r="BQ44" i="56"/>
  <c r="BP44" i="56"/>
  <c r="BO44" i="56"/>
  <c r="DO44" i="56" s="1"/>
  <c r="BN44" i="56"/>
  <c r="BM44" i="56"/>
  <c r="BL44" i="56"/>
  <c r="BK44" i="56"/>
  <c r="BJ44" i="56"/>
  <c r="BI44" i="56"/>
  <c r="BH44" i="56"/>
  <c r="BG44" i="56"/>
  <c r="DG44" i="56" s="1"/>
  <c r="D44" i="56"/>
  <c r="DE43" i="56"/>
  <c r="DD43" i="56"/>
  <c r="DC43" i="56"/>
  <c r="DB43" i="56"/>
  <c r="DA43" i="56"/>
  <c r="CZ43" i="56"/>
  <c r="CY43" i="56"/>
  <c r="CX43" i="56"/>
  <c r="CW43" i="56"/>
  <c r="CV43" i="56"/>
  <c r="CU43" i="56"/>
  <c r="CT43" i="56"/>
  <c r="CS43" i="56"/>
  <c r="CR43" i="56"/>
  <c r="CQ43" i="56"/>
  <c r="CP43" i="56"/>
  <c r="CO43" i="56"/>
  <c r="CN43" i="56"/>
  <c r="CM43" i="56"/>
  <c r="CL43" i="56"/>
  <c r="CK43" i="56"/>
  <c r="CJ43" i="56"/>
  <c r="CI43" i="56"/>
  <c r="CH43" i="56"/>
  <c r="CG43" i="56"/>
  <c r="CE43" i="56"/>
  <c r="CD43" i="56"/>
  <c r="CC43" i="56"/>
  <c r="CB43" i="56"/>
  <c r="CA43" i="56"/>
  <c r="BZ43" i="56"/>
  <c r="BY43" i="56"/>
  <c r="BX43" i="56"/>
  <c r="BW43" i="56"/>
  <c r="BV43" i="56"/>
  <c r="BU43" i="56"/>
  <c r="BT43" i="56"/>
  <c r="BS43" i="56"/>
  <c r="BR43" i="56"/>
  <c r="BQ43" i="56"/>
  <c r="BP43" i="56"/>
  <c r="BO43" i="56"/>
  <c r="BN43" i="56"/>
  <c r="BM43" i="56"/>
  <c r="BL43" i="56"/>
  <c r="BK43" i="56"/>
  <c r="BJ43" i="56"/>
  <c r="BI43" i="56"/>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BX42" i="56"/>
  <c r="BW42" i="56"/>
  <c r="BV42" i="56"/>
  <c r="BU42" i="56"/>
  <c r="BT42" i="56"/>
  <c r="BS42" i="56"/>
  <c r="BR42" i="56"/>
  <c r="BQ42" i="56"/>
  <c r="BP42" i="56"/>
  <c r="BO42" i="56"/>
  <c r="BN42" i="56"/>
  <c r="BM42" i="56"/>
  <c r="BL42" i="56"/>
  <c r="BK42" i="56"/>
  <c r="BJ42" i="56"/>
  <c r="DJ42" i="56" s="1"/>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BN41" i="56"/>
  <c r="BM41" i="56"/>
  <c r="BL41" i="56"/>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BP38" i="56"/>
  <c r="BO38" i="56"/>
  <c r="BN38" i="56"/>
  <c r="BM38" i="56"/>
  <c r="BL38" i="56"/>
  <c r="BK38" i="56"/>
  <c r="BJ38" i="56"/>
  <c r="BI38" i="56"/>
  <c r="BH38" i="56"/>
  <c r="BG38" i="56"/>
  <c r="D38" i="56"/>
  <c r="DE37" i="56"/>
  <c r="DD37" i="56"/>
  <c r="DC37" i="56"/>
  <c r="DB37" i="56"/>
  <c r="DA37" i="56"/>
  <c r="CZ37" i="56"/>
  <c r="CY37" i="56"/>
  <c r="CX37" i="56"/>
  <c r="CW37" i="56"/>
  <c r="CV37" i="56"/>
  <c r="CU37" i="56"/>
  <c r="CT37" i="56"/>
  <c r="CS37" i="56"/>
  <c r="CR37" i="56"/>
  <c r="CQ37" i="56"/>
  <c r="CP37" i="56"/>
  <c r="CO37" i="56"/>
  <c r="CN37" i="56"/>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EG36" i="56" s="1"/>
  <c r="CE36" i="56"/>
  <c r="CD36" i="56"/>
  <c r="ED36" i="56" s="1"/>
  <c r="CC36" i="56"/>
  <c r="CB36" i="56"/>
  <c r="CA36" i="56"/>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DB35" i="56"/>
  <c r="DA35" i="56"/>
  <c r="CZ35" i="56"/>
  <c r="CY35" i="56"/>
  <c r="CX35" i="56"/>
  <c r="CW35" i="56"/>
  <c r="CV35" i="56"/>
  <c r="CU35" i="56"/>
  <c r="CT35" i="56"/>
  <c r="CS35" i="56"/>
  <c r="CR35" i="56"/>
  <c r="CQ35" i="56"/>
  <c r="CP35" i="56"/>
  <c r="CO35" i="56"/>
  <c r="CN35" i="56"/>
  <c r="CM35" i="56"/>
  <c r="CL35" i="56"/>
  <c r="CK35" i="56"/>
  <c r="CJ35" i="56"/>
  <c r="CI35" i="56"/>
  <c r="CH35" i="56"/>
  <c r="CG35" i="56"/>
  <c r="CE35" i="56"/>
  <c r="CD35" i="56"/>
  <c r="CC35" i="56"/>
  <c r="CB35" i="56"/>
  <c r="CA35" i="56"/>
  <c r="BZ35" i="56"/>
  <c r="BY35" i="56"/>
  <c r="BX35" i="56"/>
  <c r="BW35" i="56"/>
  <c r="BV35" i="56"/>
  <c r="BU35" i="56"/>
  <c r="BT35" i="56"/>
  <c r="BS35" i="56"/>
  <c r="BR35" i="56"/>
  <c r="BQ35" i="56"/>
  <c r="BP35" i="56"/>
  <c r="BO35" i="56"/>
  <c r="BN35" i="56"/>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BW34" i="56"/>
  <c r="BV34" i="56"/>
  <c r="BU34" i="56"/>
  <c r="BT34" i="56"/>
  <c r="BS34" i="56"/>
  <c r="BR34" i="56"/>
  <c r="BQ34" i="56"/>
  <c r="BP34" i="56"/>
  <c r="BO34" i="56"/>
  <c r="BN34" i="56"/>
  <c r="BM34" i="56"/>
  <c r="BL34" i="56"/>
  <c r="BK34" i="56"/>
  <c r="BJ34" i="56"/>
  <c r="BI34" i="56"/>
  <c r="BH34" i="56"/>
  <c r="BG34" i="56"/>
  <c r="D34" i="56"/>
  <c r="DE33" i="56"/>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BP32" i="56"/>
  <c r="BO32" i="56"/>
  <c r="BN32" i="56"/>
  <c r="BM32" i="56"/>
  <c r="BL32" i="56"/>
  <c r="BK32" i="56"/>
  <c r="BJ32" i="56"/>
  <c r="BI32" i="56"/>
  <c r="BH32" i="56"/>
  <c r="BG32" i="56"/>
  <c r="D32" i="56"/>
  <c r="DE31" i="56"/>
  <c r="DD31" i="56"/>
  <c r="DC31" i="56"/>
  <c r="DB31" i="56"/>
  <c r="DA31" i="56"/>
  <c r="CZ31" i="56"/>
  <c r="CY31" i="56"/>
  <c r="CX31" i="56"/>
  <c r="CW31" i="56"/>
  <c r="CV31" i="56"/>
  <c r="CU31" i="56"/>
  <c r="CT31" i="56"/>
  <c r="CS31" i="56"/>
  <c r="CR31" i="56"/>
  <c r="CQ31" i="56"/>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BZ27" i="56"/>
  <c r="BY27" i="56"/>
  <c r="BX27" i="56"/>
  <c r="BW27" i="56"/>
  <c r="BV27" i="56"/>
  <c r="BU27" i="56"/>
  <c r="BT27" i="56"/>
  <c r="BS27" i="56"/>
  <c r="BR27" i="56"/>
  <c r="BQ27" i="56"/>
  <c r="BP27" i="56"/>
  <c r="BO27" i="56"/>
  <c r="BN27" i="56"/>
  <c r="BM27" i="56"/>
  <c r="BL27" i="56"/>
  <c r="BK27" i="56"/>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CC25" i="56"/>
  <c r="CB25" i="56"/>
  <c r="CA25" i="56"/>
  <c r="BZ25" i="56"/>
  <c r="BY25" i="56"/>
  <c r="BX25" i="56"/>
  <c r="BW25" i="56"/>
  <c r="BV25" i="56"/>
  <c r="BU25" i="56"/>
  <c r="BT25" i="56"/>
  <c r="BS25" i="56"/>
  <c r="BR25" i="56"/>
  <c r="BQ25" i="56"/>
  <c r="BP25" i="56"/>
  <c r="BO25" i="56"/>
  <c r="BN25" i="56"/>
  <c r="BM25" i="56"/>
  <c r="BL25" i="56"/>
  <c r="BK25" i="56"/>
  <c r="BJ25" i="56"/>
  <c r="BI25" i="56"/>
  <c r="BH25" i="56"/>
  <c r="BG25" i="56"/>
  <c r="D25"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BX24" i="56"/>
  <c r="BW24" i="56"/>
  <c r="BV24" i="56"/>
  <c r="BU24" i="56"/>
  <c r="BT24" i="56"/>
  <c r="DT24" i="56" s="1"/>
  <c r="BS24" i="56"/>
  <c r="BR24" i="56"/>
  <c r="BQ24" i="56"/>
  <c r="BP24" i="56"/>
  <c r="BO24" i="56"/>
  <c r="BN24" i="56"/>
  <c r="BM24" i="56"/>
  <c r="BL24" i="56"/>
  <c r="BK24" i="56"/>
  <c r="BJ24" i="56"/>
  <c r="BI24" i="56"/>
  <c r="BH24" i="56"/>
  <c r="BG24" i="56"/>
  <c r="D24"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CA23" i="56"/>
  <c r="FA23" i="56" s="1"/>
  <c r="BZ23" i="56"/>
  <c r="BY23" i="56"/>
  <c r="BX23" i="56"/>
  <c r="BW23" i="56"/>
  <c r="BV23" i="56"/>
  <c r="BU23" i="56"/>
  <c r="BT23" i="56"/>
  <c r="BS23" i="56"/>
  <c r="BR23" i="56"/>
  <c r="BQ23" i="56"/>
  <c r="BP23" i="56"/>
  <c r="BO23" i="56"/>
  <c r="BN23" i="56"/>
  <c r="BM23" i="56"/>
  <c r="BL23" i="56"/>
  <c r="BK23" i="56"/>
  <c r="EK23" i="56" s="1"/>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BY21" i="56"/>
  <c r="BX21" i="56"/>
  <c r="BW21" i="56"/>
  <c r="BV21" i="56"/>
  <c r="BU21" i="56"/>
  <c r="BT21" i="56"/>
  <c r="BS21" i="56"/>
  <c r="BR21" i="56"/>
  <c r="BQ21" i="56"/>
  <c r="DQ21" i="56" s="1"/>
  <c r="BP21" i="56"/>
  <c r="BO21" i="56"/>
  <c r="BN21" i="56"/>
  <c r="BM21" i="56"/>
  <c r="BL21" i="56"/>
  <c r="BK21" i="56"/>
  <c r="BJ21" i="56"/>
  <c r="BI21" i="56"/>
  <c r="BH21" i="56"/>
  <c r="BG21" i="56"/>
  <c r="D21"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DB56" i="55"/>
  <c r="DA56" i="55"/>
  <c r="CZ56" i="55"/>
  <c r="CY56" i="55"/>
  <c r="CX56" i="55"/>
  <c r="CW56" i="55"/>
  <c r="CV56" i="55"/>
  <c r="CU56" i="55"/>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BH56" i="55"/>
  <c r="BG56" i="55"/>
  <c r="D56" i="55"/>
  <c r="DE55" i="55"/>
  <c r="DD55" i="55"/>
  <c r="DC55" i="55"/>
  <c r="DB55" i="55"/>
  <c r="DA55" i="55"/>
  <c r="CZ55" i="55"/>
  <c r="CY55" i="55"/>
  <c r="CX55" i="55"/>
  <c r="CW55" i="55"/>
  <c r="CV55" i="55"/>
  <c r="CU55" i="55"/>
  <c r="CT55" i="55"/>
  <c r="CS55" i="55"/>
  <c r="CR55" i="55"/>
  <c r="CQ55" i="55"/>
  <c r="CP55" i="55"/>
  <c r="CO55" i="55"/>
  <c r="CN55" i="55"/>
  <c r="CM55" i="55"/>
  <c r="CL55" i="55"/>
  <c r="CK55" i="55"/>
  <c r="CJ55" i="55"/>
  <c r="DJ55" i="55" s="1"/>
  <c r="CI55" i="55"/>
  <c r="CH55" i="55"/>
  <c r="CG55" i="55"/>
  <c r="CE55" i="55"/>
  <c r="CD55" i="55"/>
  <c r="CC55" i="55"/>
  <c r="CB55" i="55"/>
  <c r="CA55" i="55"/>
  <c r="BZ55" i="55"/>
  <c r="BY55" i="55"/>
  <c r="BX55" i="55"/>
  <c r="BW55" i="55"/>
  <c r="BV55" i="55"/>
  <c r="BU55" i="55"/>
  <c r="BT55" i="55"/>
  <c r="BS55" i="55"/>
  <c r="BR55" i="55"/>
  <c r="BQ55" i="55"/>
  <c r="BP55" i="55"/>
  <c r="BO55" i="55"/>
  <c r="BN55" i="55"/>
  <c r="BM55" i="55"/>
  <c r="DM55" i="55" s="1"/>
  <c r="BL55" i="55"/>
  <c r="BK55" i="55"/>
  <c r="BJ55" i="55"/>
  <c r="BI55" i="55"/>
  <c r="BH55" i="55"/>
  <c r="BG55" i="55"/>
  <c r="D55"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FE54" i="55" s="1"/>
  <c r="CD54" i="55"/>
  <c r="CC54" i="55"/>
  <c r="CB54" i="55"/>
  <c r="CA54" i="55"/>
  <c r="FA54" i="55" s="1"/>
  <c r="BZ54" i="55"/>
  <c r="BY54" i="55"/>
  <c r="BX54" i="55"/>
  <c r="BW54" i="55"/>
  <c r="BV54" i="55"/>
  <c r="BU54" i="55"/>
  <c r="BT54" i="55"/>
  <c r="BS54" i="55"/>
  <c r="ES54" i="55" s="1"/>
  <c r="BR54" i="55"/>
  <c r="BQ54" i="55"/>
  <c r="BP54" i="55"/>
  <c r="BO54" i="55"/>
  <c r="EO54" i="55" s="1"/>
  <c r="BN54" i="55"/>
  <c r="BM54" i="55"/>
  <c r="BL54" i="55"/>
  <c r="BK54" i="55"/>
  <c r="BJ54" i="55"/>
  <c r="BI54" i="55"/>
  <c r="BH54" i="55"/>
  <c r="BG54" i="55"/>
  <c r="DG54" i="55" s="1"/>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BV53" i="55"/>
  <c r="BU53" i="55"/>
  <c r="BT53" i="55"/>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BT52" i="55"/>
  <c r="BS52" i="55"/>
  <c r="BR52" i="55"/>
  <c r="BQ52" i="55"/>
  <c r="BP52" i="55"/>
  <c r="BO52" i="55"/>
  <c r="BN52" i="55"/>
  <c r="BM52" i="55"/>
  <c r="BL52" i="55"/>
  <c r="BK52" i="55"/>
  <c r="BJ52" i="55"/>
  <c r="BI52" i="55"/>
  <c r="EI52" i="55" s="1"/>
  <c r="BH52" i="55"/>
  <c r="BG52" i="55"/>
  <c r="D52" i="55"/>
  <c r="DE51" i="55"/>
  <c r="DD51" i="55"/>
  <c r="DC51" i="55"/>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DE50" i="55"/>
  <c r="DD50" i="55"/>
  <c r="DC50" i="55"/>
  <c r="DB50" i="55"/>
  <c r="DA50" i="55"/>
  <c r="CZ50" i="55"/>
  <c r="CY50" i="55"/>
  <c r="CX50" i="55"/>
  <c r="CW50" i="55"/>
  <c r="CV50" i="55"/>
  <c r="CU50" i="55"/>
  <c r="CT50" i="55"/>
  <c r="DT50" i="55" s="1"/>
  <c r="CS50" i="55"/>
  <c r="CR50" i="55"/>
  <c r="CQ50" i="55"/>
  <c r="CP50" i="55"/>
  <c r="CO50" i="55"/>
  <c r="CN50" i="55"/>
  <c r="CM50" i="55"/>
  <c r="CL50" i="55"/>
  <c r="CK50" i="55"/>
  <c r="CJ50" i="55"/>
  <c r="CI50" i="55"/>
  <c r="CH50" i="55"/>
  <c r="CG50" i="55"/>
  <c r="CE50" i="55"/>
  <c r="CD50" i="55"/>
  <c r="CC50" i="55"/>
  <c r="CB50" i="55"/>
  <c r="CA50" i="55"/>
  <c r="BZ50" i="55"/>
  <c r="BY50" i="55"/>
  <c r="BX50" i="55"/>
  <c r="BW50" i="55"/>
  <c r="BV50" i="55"/>
  <c r="BU50" i="55"/>
  <c r="BT50" i="55"/>
  <c r="BS50" i="55"/>
  <c r="BR50" i="55"/>
  <c r="BQ50" i="55"/>
  <c r="BP50" i="55"/>
  <c r="BO50" i="55"/>
  <c r="BN50" i="55"/>
  <c r="BM50" i="55"/>
  <c r="BL50" i="55"/>
  <c r="BK50" i="55"/>
  <c r="BJ50" i="55"/>
  <c r="BI50" i="55"/>
  <c r="BH50" i="55"/>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CD49" i="55"/>
  <c r="CC49" i="55"/>
  <c r="CB49" i="55"/>
  <c r="CA49" i="55"/>
  <c r="BZ49" i="55"/>
  <c r="BY49" i="55"/>
  <c r="BX49" i="55"/>
  <c r="BW49" i="55"/>
  <c r="BV49" i="55"/>
  <c r="BU49" i="55"/>
  <c r="BT49" i="55"/>
  <c r="BS49" i="55"/>
  <c r="BR49" i="55"/>
  <c r="BQ49" i="55"/>
  <c r="BP49" i="55"/>
  <c r="BO49" i="55"/>
  <c r="BN49" i="55"/>
  <c r="EN49" i="55" s="1"/>
  <c r="BM49" i="55"/>
  <c r="BL49" i="55"/>
  <c r="BK49" i="55"/>
  <c r="BJ49" i="55"/>
  <c r="BI49" i="55"/>
  <c r="BH49" i="55"/>
  <c r="BG49" i="55"/>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CC48" i="55"/>
  <c r="CB48" i="55"/>
  <c r="CA48" i="55"/>
  <c r="BZ48" i="55"/>
  <c r="BY48" i="55"/>
  <c r="EY48" i="55" s="1"/>
  <c r="BX48" i="55"/>
  <c r="BW48" i="55"/>
  <c r="BV48" i="55"/>
  <c r="BU48" i="55"/>
  <c r="BT48" i="55"/>
  <c r="BS48" i="55"/>
  <c r="BR48" i="55"/>
  <c r="BQ48" i="55"/>
  <c r="DQ48" i="55" s="1"/>
  <c r="BP48" i="55"/>
  <c r="BO48" i="55"/>
  <c r="BN48" i="55"/>
  <c r="BM48" i="55"/>
  <c r="BL48" i="55"/>
  <c r="BK48" i="55"/>
  <c r="BJ48" i="55"/>
  <c r="BI48" i="55"/>
  <c r="EI48" i="55" s="1"/>
  <c r="BH48" i="55"/>
  <c r="BG48" i="55"/>
  <c r="D48" i="55"/>
  <c r="DE47" i="55"/>
  <c r="DD47" i="55"/>
  <c r="DC47" i="55"/>
  <c r="DB47" i="55"/>
  <c r="DA47" i="55"/>
  <c r="CZ47" i="55"/>
  <c r="CY47" i="55"/>
  <c r="CX47" i="55"/>
  <c r="CW47" i="55"/>
  <c r="CV47" i="55"/>
  <c r="CU47" i="55"/>
  <c r="CT47" i="55"/>
  <c r="CS47" i="55"/>
  <c r="CR47" i="55"/>
  <c r="CQ47" i="55"/>
  <c r="CP47" i="55"/>
  <c r="CO47" i="55"/>
  <c r="CN47" i="55"/>
  <c r="CM47" i="55"/>
  <c r="CL47" i="55"/>
  <c r="CK47" i="55"/>
  <c r="CJ47" i="55"/>
  <c r="CI47" i="55"/>
  <c r="CH47" i="55"/>
  <c r="CG47" i="55"/>
  <c r="CE47" i="55"/>
  <c r="CD47" i="55"/>
  <c r="CC47" i="55"/>
  <c r="CB47" i="55"/>
  <c r="CA47" i="55"/>
  <c r="BZ47" i="55"/>
  <c r="BY47" i="55"/>
  <c r="BX47" i="55"/>
  <c r="BW47" i="55"/>
  <c r="BV47" i="55"/>
  <c r="BU47" i="55"/>
  <c r="BT47" i="55"/>
  <c r="BS47" i="55"/>
  <c r="BR47" i="55"/>
  <c r="BQ47" i="55"/>
  <c r="BP47" i="55"/>
  <c r="BO47" i="55"/>
  <c r="BN47" i="55"/>
  <c r="BM47" i="55"/>
  <c r="BL47" i="55"/>
  <c r="BK47" i="55"/>
  <c r="BJ47" i="55"/>
  <c r="BI47" i="55"/>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CA45" i="55"/>
  <c r="BZ45" i="55"/>
  <c r="BY45" i="55"/>
  <c r="BX45" i="55"/>
  <c r="DX45" i="55" s="1"/>
  <c r="BW45" i="55"/>
  <c r="BV45" i="55"/>
  <c r="BU45" i="55"/>
  <c r="BT45" i="55"/>
  <c r="BS45" i="55"/>
  <c r="BR45" i="55"/>
  <c r="BQ45" i="55"/>
  <c r="BP45" i="55"/>
  <c r="BO45" i="55"/>
  <c r="BN45" i="55"/>
  <c r="BM45" i="55"/>
  <c r="BL45" i="55"/>
  <c r="BK45" i="55"/>
  <c r="BJ45" i="55"/>
  <c r="BI45" i="55"/>
  <c r="BH45" i="55"/>
  <c r="DH45" i="55" s="1"/>
  <c r="BG45" i="55"/>
  <c r="D45" i="55"/>
  <c r="DE44" i="55"/>
  <c r="DD44" i="55"/>
  <c r="DC44" i="55"/>
  <c r="EC44" i="55" s="1"/>
  <c r="DB44" i="55"/>
  <c r="DA44" i="55"/>
  <c r="CZ44" i="55"/>
  <c r="CY44" i="55"/>
  <c r="CX44" i="55"/>
  <c r="CW44" i="55"/>
  <c r="CV44" i="55"/>
  <c r="CU44" i="55"/>
  <c r="EU44" i="55" s="1"/>
  <c r="CT44" i="55"/>
  <c r="CS44" i="55"/>
  <c r="CR44" i="55"/>
  <c r="CQ44" i="55"/>
  <c r="CP44" i="55"/>
  <c r="CO44" i="55"/>
  <c r="CN44" i="55"/>
  <c r="CM44" i="55"/>
  <c r="DM44" i="55" s="1"/>
  <c r="CL44" i="55"/>
  <c r="CK44" i="55"/>
  <c r="CJ44" i="55"/>
  <c r="CI44" i="55"/>
  <c r="CH44" i="55"/>
  <c r="CG44" i="55"/>
  <c r="CE44" i="55"/>
  <c r="CD44" i="55"/>
  <c r="CC44" i="55"/>
  <c r="CB44" i="55"/>
  <c r="FB44" i="55" s="1"/>
  <c r="CA44" i="55"/>
  <c r="BZ44" i="55"/>
  <c r="EZ44" i="55" s="1"/>
  <c r="BY44" i="55"/>
  <c r="BX44" i="55"/>
  <c r="BW44" i="55"/>
  <c r="BV44" i="55"/>
  <c r="BU44" i="55"/>
  <c r="BT44" i="55"/>
  <c r="DT44" i="55" s="1"/>
  <c r="BS44" i="55"/>
  <c r="BR44" i="55"/>
  <c r="ER44" i="55" s="1"/>
  <c r="BQ44" i="55"/>
  <c r="BP44" i="55"/>
  <c r="BO44" i="55"/>
  <c r="BN44" i="55"/>
  <c r="BM44" i="55"/>
  <c r="BL44" i="55"/>
  <c r="BK44" i="55"/>
  <c r="BJ44" i="55"/>
  <c r="EJ44" i="55" s="1"/>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CC43" i="55"/>
  <c r="CB43" i="55"/>
  <c r="CA43" i="55"/>
  <c r="BZ43" i="55"/>
  <c r="BY43" i="55"/>
  <c r="BX43" i="55"/>
  <c r="BW43" i="55"/>
  <c r="EW43" i="55" s="1"/>
  <c r="BV43" i="55"/>
  <c r="BU43" i="55"/>
  <c r="BT43" i="55"/>
  <c r="BS43" i="55"/>
  <c r="BR43" i="55"/>
  <c r="BQ43" i="55"/>
  <c r="BP43" i="55"/>
  <c r="BO43" i="55"/>
  <c r="EO43" i="55" s="1"/>
  <c r="BN43" i="55"/>
  <c r="BM43" i="55"/>
  <c r="BL43" i="55"/>
  <c r="BK43" i="55"/>
  <c r="BJ43" i="55"/>
  <c r="BI43" i="55"/>
  <c r="BH43" i="55"/>
  <c r="BG43" i="55"/>
  <c r="EG43" i="55" s="1"/>
  <c r="D43"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CB42" i="55"/>
  <c r="CA42" i="55"/>
  <c r="BZ42" i="55"/>
  <c r="BY42" i="55"/>
  <c r="BX42" i="55"/>
  <c r="BW42" i="55"/>
  <c r="BV42" i="55"/>
  <c r="BU42" i="55"/>
  <c r="BT42" i="55"/>
  <c r="BS42" i="55"/>
  <c r="BR42" i="55"/>
  <c r="DR42" i="55" s="1"/>
  <c r="BQ42" i="55"/>
  <c r="BP42" i="55"/>
  <c r="BO42" i="55"/>
  <c r="BN42" i="55"/>
  <c r="DN42" i="55" s="1"/>
  <c r="BM42" i="55"/>
  <c r="BL42" i="55"/>
  <c r="BK42" i="55"/>
  <c r="BJ42" i="55"/>
  <c r="EJ42" i="55" s="1"/>
  <c r="BI42" i="55"/>
  <c r="BH42" i="55"/>
  <c r="BG42" i="55"/>
  <c r="D42"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CC41" i="55"/>
  <c r="CB41" i="55"/>
  <c r="CA41" i="55"/>
  <c r="BZ41" i="55"/>
  <c r="BY41" i="55"/>
  <c r="BX41" i="55"/>
  <c r="BW41" i="55"/>
  <c r="BV41" i="55"/>
  <c r="BU41" i="55"/>
  <c r="BT41" i="55"/>
  <c r="BS41" i="55"/>
  <c r="BR41" i="55"/>
  <c r="BQ41" i="55"/>
  <c r="BP41" i="55"/>
  <c r="BO41" i="55"/>
  <c r="BN41" i="55"/>
  <c r="BM41" i="55"/>
  <c r="BL41" i="55"/>
  <c r="BK41" i="55"/>
  <c r="BJ41" i="55"/>
  <c r="BI41" i="55"/>
  <c r="BH41" i="55"/>
  <c r="BG41" i="55"/>
  <c r="D41" i="55"/>
  <c r="DE40" i="55"/>
  <c r="DD40" i="55"/>
  <c r="DC40" i="55"/>
  <c r="DB40" i="55"/>
  <c r="DA40" i="55"/>
  <c r="CZ40" i="55"/>
  <c r="CY40" i="55"/>
  <c r="CX40" i="55"/>
  <c r="CW40" i="55"/>
  <c r="CV40" i="55"/>
  <c r="CU40" i="55"/>
  <c r="CT40" i="55"/>
  <c r="CS40" i="55"/>
  <c r="CR40" i="55"/>
  <c r="CQ40" i="55"/>
  <c r="CP40" i="55"/>
  <c r="CO40" i="55"/>
  <c r="EO40" i="55" s="1"/>
  <c r="CN40" i="55"/>
  <c r="CM40" i="55"/>
  <c r="CL40" i="55"/>
  <c r="CK40" i="55"/>
  <c r="CJ40" i="55"/>
  <c r="CI40" i="55"/>
  <c r="CH40" i="55"/>
  <c r="CG40" i="55"/>
  <c r="CE40" i="55"/>
  <c r="CD40" i="55"/>
  <c r="CC40" i="55"/>
  <c r="EC40" i="55" s="1"/>
  <c r="CB40" i="55"/>
  <c r="CA40" i="55"/>
  <c r="BZ40" i="55"/>
  <c r="BY40" i="55"/>
  <c r="BX40" i="55"/>
  <c r="BW40" i="55"/>
  <c r="BV40" i="55"/>
  <c r="BU40" i="55"/>
  <c r="BT40" i="55"/>
  <c r="BS40" i="55"/>
  <c r="BR40" i="55"/>
  <c r="BQ40" i="55"/>
  <c r="BP40" i="55"/>
  <c r="BO40" i="55"/>
  <c r="BN40" i="55"/>
  <c r="BM40" i="55"/>
  <c r="BL40" i="55"/>
  <c r="BK40" i="55"/>
  <c r="BJ40" i="55"/>
  <c r="BI40" i="55"/>
  <c r="BH40" i="55"/>
  <c r="BG40" i="55"/>
  <c r="D40"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BY39" i="55"/>
  <c r="BX39" i="55"/>
  <c r="DX39" i="55" s="1"/>
  <c r="BW39" i="55"/>
  <c r="BV39" i="55"/>
  <c r="BU39" i="55"/>
  <c r="BT39" i="55"/>
  <c r="DT39" i="55" s="1"/>
  <c r="BS39" i="55"/>
  <c r="BR39" i="55"/>
  <c r="BQ39" i="55"/>
  <c r="BP39" i="55"/>
  <c r="BO39" i="55"/>
  <c r="BN39" i="55"/>
  <c r="BM39" i="55"/>
  <c r="BL39" i="55"/>
  <c r="BK39" i="55"/>
  <c r="BJ39" i="55"/>
  <c r="BI39" i="55"/>
  <c r="BH39" i="55"/>
  <c r="DH39" i="55" s="1"/>
  <c r="BG39" i="55"/>
  <c r="D39" i="55"/>
  <c r="DE38" i="55"/>
  <c r="DD38" i="55"/>
  <c r="DC38" i="55"/>
  <c r="DB38" i="55"/>
  <c r="DA38" i="55"/>
  <c r="CZ38" i="55"/>
  <c r="CY38" i="55"/>
  <c r="CX38" i="55"/>
  <c r="CW38" i="55"/>
  <c r="CV38" i="55"/>
  <c r="CU38" i="55"/>
  <c r="CT38" i="55"/>
  <c r="CS38" i="55"/>
  <c r="CR38" i="55"/>
  <c r="CQ38" i="55"/>
  <c r="CP38" i="55"/>
  <c r="CO38" i="55"/>
  <c r="CN38" i="55"/>
  <c r="CM38" i="55"/>
  <c r="CL38" i="55"/>
  <c r="CK38" i="55"/>
  <c r="CJ38" i="55"/>
  <c r="CI38" i="55"/>
  <c r="CH38" i="55"/>
  <c r="CG38" i="55"/>
  <c r="CE38" i="55"/>
  <c r="CD38" i="55"/>
  <c r="CC38" i="55"/>
  <c r="CB38" i="55"/>
  <c r="CA38" i="55"/>
  <c r="BZ38" i="55"/>
  <c r="DZ38" i="55" s="1"/>
  <c r="BY38" i="55"/>
  <c r="BX38" i="55"/>
  <c r="BW38" i="55"/>
  <c r="DW38" i="55" s="1"/>
  <c r="BV38" i="55"/>
  <c r="BU38" i="55"/>
  <c r="BT38" i="55"/>
  <c r="BS38" i="55"/>
  <c r="BR38" i="55"/>
  <c r="ER38" i="55" s="1"/>
  <c r="BQ38" i="55"/>
  <c r="BP38" i="55"/>
  <c r="BO38" i="55"/>
  <c r="BN38" i="55"/>
  <c r="BM38" i="55"/>
  <c r="BL38" i="55"/>
  <c r="BK38" i="55"/>
  <c r="BJ38" i="55"/>
  <c r="DJ38" i="55" s="1"/>
  <c r="BI38" i="55"/>
  <c r="BH38" i="55"/>
  <c r="BG38" i="55"/>
  <c r="DG38" i="55" s="1"/>
  <c r="D38" i="55"/>
  <c r="DE37" i="55"/>
  <c r="DD37" i="55"/>
  <c r="DC37" i="55"/>
  <c r="DB37" i="55"/>
  <c r="DA37" i="55"/>
  <c r="CZ37" i="55"/>
  <c r="CY37" i="55"/>
  <c r="CX37" i="55"/>
  <c r="CW37" i="55"/>
  <c r="CV37" i="55"/>
  <c r="CU37" i="55"/>
  <c r="CT37" i="55"/>
  <c r="CS37" i="55"/>
  <c r="CR37" i="55"/>
  <c r="CQ37" i="55"/>
  <c r="CP37" i="55"/>
  <c r="CO37" i="55"/>
  <c r="CN37" i="55"/>
  <c r="CM37" i="55"/>
  <c r="CL37" i="55"/>
  <c r="CK37" i="55"/>
  <c r="CJ37" i="55"/>
  <c r="CI37" i="55"/>
  <c r="CH37" i="55"/>
  <c r="CG37" i="55"/>
  <c r="CE37" i="55"/>
  <c r="EE37" i="55" s="1"/>
  <c r="CD37" i="55"/>
  <c r="CC37" i="55"/>
  <c r="CB37" i="55"/>
  <c r="CA37" i="55"/>
  <c r="BZ37" i="55"/>
  <c r="BY37" i="55"/>
  <c r="BX37" i="55"/>
  <c r="BW37" i="55"/>
  <c r="BV37" i="55"/>
  <c r="BU37" i="55"/>
  <c r="BT37" i="55"/>
  <c r="BS37" i="55"/>
  <c r="BR37" i="55"/>
  <c r="BQ37" i="55"/>
  <c r="BP37" i="55"/>
  <c r="BO37" i="55"/>
  <c r="BN37" i="55"/>
  <c r="BM37" i="55"/>
  <c r="BL37" i="55"/>
  <c r="BK37" i="55"/>
  <c r="BJ37" i="55"/>
  <c r="EJ37" i="55" s="1"/>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CK36" i="55"/>
  <c r="CJ36" i="55"/>
  <c r="CI36" i="55"/>
  <c r="CH36" i="55"/>
  <c r="CG36" i="55"/>
  <c r="CE36" i="55"/>
  <c r="CD36" i="55"/>
  <c r="ED36" i="55" s="1"/>
  <c r="CC36" i="55"/>
  <c r="CB36" i="55"/>
  <c r="CA36" i="55"/>
  <c r="BZ36" i="55"/>
  <c r="BY36" i="55"/>
  <c r="BX36" i="55"/>
  <c r="DX36" i="55" s="1"/>
  <c r="BW36" i="55"/>
  <c r="BV36" i="55"/>
  <c r="DV36" i="55" s="1"/>
  <c r="BU36" i="55"/>
  <c r="BT36" i="55"/>
  <c r="BS36" i="55"/>
  <c r="BR36" i="55"/>
  <c r="BQ36" i="55"/>
  <c r="BP36" i="55"/>
  <c r="BO36" i="55"/>
  <c r="BN36" i="55"/>
  <c r="DN36" i="55" s="1"/>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CR34" i="55"/>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BP33" i="55"/>
  <c r="BO33" i="55"/>
  <c r="BN33" i="55"/>
  <c r="BM33" i="55"/>
  <c r="BL33" i="55"/>
  <c r="BK33" i="55"/>
  <c r="BJ33" i="55"/>
  <c r="BI33" i="55"/>
  <c r="BH33" i="55"/>
  <c r="BG33" i="55"/>
  <c r="D33" i="55"/>
  <c r="EU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CC32" i="55"/>
  <c r="CB32" i="55"/>
  <c r="CA32" i="55"/>
  <c r="BZ32" i="55"/>
  <c r="BY32" i="55"/>
  <c r="BX32" i="55"/>
  <c r="BW32" i="55"/>
  <c r="BV32" i="55"/>
  <c r="BU32" i="55"/>
  <c r="BT32" i="55"/>
  <c r="BS32" i="55"/>
  <c r="ES32" i="55" s="1"/>
  <c r="BR32" i="55"/>
  <c r="BQ32" i="55"/>
  <c r="BP32" i="55"/>
  <c r="BO32" i="55"/>
  <c r="BN32" i="55"/>
  <c r="BM32" i="55"/>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CG30" i="55"/>
  <c r="CE30" i="55"/>
  <c r="CD30" i="55"/>
  <c r="CC30" i="55"/>
  <c r="CB30" i="55"/>
  <c r="CA30" i="55"/>
  <c r="BZ30" i="55"/>
  <c r="EZ30" i="55" s="1"/>
  <c r="BY30" i="55"/>
  <c r="BX30" i="55"/>
  <c r="BW30" i="55"/>
  <c r="BV30" i="55"/>
  <c r="BU30" i="55"/>
  <c r="BT30" i="55"/>
  <c r="BS30" i="55"/>
  <c r="BR30" i="55"/>
  <c r="BQ30" i="55"/>
  <c r="BP30" i="55"/>
  <c r="BO30" i="55"/>
  <c r="BN30" i="55"/>
  <c r="BM30" i="55"/>
  <c r="BL30" i="55"/>
  <c r="DL30" i="55" s="1"/>
  <c r="BK30" i="55"/>
  <c r="BJ30" i="55"/>
  <c r="EJ30" i="55" s="1"/>
  <c r="BI30" i="55"/>
  <c r="BH30" i="55"/>
  <c r="BG30" i="55"/>
  <c r="D30" i="55"/>
  <c r="DE29" i="55"/>
  <c r="DD29" i="55"/>
  <c r="DC29" i="55"/>
  <c r="DB29" i="55"/>
  <c r="DA29" i="55"/>
  <c r="CZ29" i="55"/>
  <c r="CY29" i="55"/>
  <c r="CX29" i="55"/>
  <c r="CW29" i="55"/>
  <c r="CV29" i="55"/>
  <c r="CU29" i="55"/>
  <c r="CT29" i="55"/>
  <c r="CS29" i="55"/>
  <c r="CR29" i="55"/>
  <c r="CQ29" i="55"/>
  <c r="CP29" i="55"/>
  <c r="CO29" i="55"/>
  <c r="CN29" i="55"/>
  <c r="CM29" i="55"/>
  <c r="CL29" i="55"/>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DE28" i="55"/>
  <c r="DD28" i="55"/>
  <c r="ED28" i="55" s="1"/>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CA28" i="55"/>
  <c r="BZ28" i="55"/>
  <c r="BY28" i="55"/>
  <c r="BX28" i="55"/>
  <c r="BW28" i="55"/>
  <c r="BV28" i="55"/>
  <c r="BU28" i="55"/>
  <c r="BT28" i="55"/>
  <c r="BS28" i="55"/>
  <c r="BR28" i="55"/>
  <c r="BQ28" i="55"/>
  <c r="EQ28" i="55" s="1"/>
  <c r="BP28" i="55"/>
  <c r="BO28" i="55"/>
  <c r="BN28" i="55"/>
  <c r="BM28" i="55"/>
  <c r="BL28" i="55"/>
  <c r="BK28" i="55"/>
  <c r="BJ28" i="55"/>
  <c r="BI28" i="55"/>
  <c r="DI28" i="55" s="1"/>
  <c r="BH28" i="55"/>
  <c r="BG28" i="55"/>
  <c r="D28" i="55"/>
  <c r="DE27" i="55"/>
  <c r="DD27" i="55"/>
  <c r="DC27" i="55"/>
  <c r="DB27" i="55"/>
  <c r="DA27" i="55"/>
  <c r="CZ27" i="55"/>
  <c r="CY27" i="55"/>
  <c r="CX27" i="55"/>
  <c r="CW27" i="55"/>
  <c r="CV27" i="55"/>
  <c r="CU27" i="55"/>
  <c r="CT27" i="55"/>
  <c r="CS27" i="55"/>
  <c r="CR27" i="55"/>
  <c r="CQ27" i="55"/>
  <c r="CP27" i="55"/>
  <c r="CO27" i="55"/>
  <c r="CN27" i="55"/>
  <c r="CM27" i="55"/>
  <c r="CL27" i="55"/>
  <c r="CK27" i="55"/>
  <c r="CJ27" i="55"/>
  <c r="CI27" i="55"/>
  <c r="CH27" i="55"/>
  <c r="CG27" i="55"/>
  <c r="CE27" i="55"/>
  <c r="CD27" i="55"/>
  <c r="CC27" i="55"/>
  <c r="CB27" i="55"/>
  <c r="CA27" i="55"/>
  <c r="FA27" i="55" s="1"/>
  <c r="BZ27" i="55"/>
  <c r="BY27" i="55"/>
  <c r="BX27" i="55"/>
  <c r="DX27" i="55" s="1"/>
  <c r="BW27" i="55"/>
  <c r="BV27" i="55"/>
  <c r="BU27" i="55"/>
  <c r="BT27" i="55"/>
  <c r="BS27" i="55"/>
  <c r="ES27" i="55" s="1"/>
  <c r="BR27" i="55"/>
  <c r="BQ27" i="55"/>
  <c r="BP27" i="55"/>
  <c r="DP27" i="55" s="1"/>
  <c r="BO27" i="55"/>
  <c r="BN27" i="55"/>
  <c r="BM27" i="55"/>
  <c r="BL27" i="55"/>
  <c r="BK27" i="55"/>
  <c r="EK27" i="55" s="1"/>
  <c r="BJ27" i="55"/>
  <c r="BI27" i="55"/>
  <c r="BH27" i="55"/>
  <c r="BG27" i="55"/>
  <c r="D27" i="55"/>
  <c r="DE26" i="55"/>
  <c r="DD26" i="55"/>
  <c r="DC26" i="55"/>
  <c r="DB26" i="55"/>
  <c r="DA26" i="55"/>
  <c r="CZ26" i="55"/>
  <c r="CY26" i="55"/>
  <c r="CX26" i="55"/>
  <c r="CW26" i="55"/>
  <c r="CV26" i="55"/>
  <c r="CU26" i="55"/>
  <c r="CT26" i="55"/>
  <c r="CS26" i="55"/>
  <c r="CR26" i="55"/>
  <c r="CQ26" i="55"/>
  <c r="CP26" i="55"/>
  <c r="CO26" i="55"/>
  <c r="CN26" i="55"/>
  <c r="CM26" i="55"/>
  <c r="CL26" i="55"/>
  <c r="CK26" i="55"/>
  <c r="CJ26" i="55"/>
  <c r="CI26" i="55"/>
  <c r="CH26" i="55"/>
  <c r="CG26" i="55"/>
  <c r="CE26" i="55"/>
  <c r="CD26" i="55"/>
  <c r="CC26" i="55"/>
  <c r="CB26" i="55"/>
  <c r="CA26" i="55"/>
  <c r="BZ26" i="55"/>
  <c r="BY26" i="55"/>
  <c r="BX26" i="55"/>
  <c r="BW26" i="55"/>
  <c r="BV26" i="55"/>
  <c r="BU26" i="55"/>
  <c r="BT26" i="55"/>
  <c r="BS26" i="55"/>
  <c r="BR26" i="55"/>
  <c r="BQ26" i="55"/>
  <c r="BP26" i="55"/>
  <c r="BO26" i="55"/>
  <c r="BN26" i="55"/>
  <c r="BM26" i="55"/>
  <c r="BL26" i="55"/>
  <c r="BK26" i="55"/>
  <c r="BJ26" i="55"/>
  <c r="EJ26" i="55" s="1"/>
  <c r="BI26" i="55"/>
  <c r="BH26" i="55"/>
  <c r="BG26" i="55"/>
  <c r="D26" i="55"/>
  <c r="DE25" i="55"/>
  <c r="DD25" i="55"/>
  <c r="DC25" i="55"/>
  <c r="DB25" i="55"/>
  <c r="DA25" i="55"/>
  <c r="CZ25" i="55"/>
  <c r="CY25" i="55"/>
  <c r="CX25" i="55"/>
  <c r="CW25" i="55"/>
  <c r="CV25" i="55"/>
  <c r="CU25" i="55"/>
  <c r="CT25" i="55"/>
  <c r="CS25" i="55"/>
  <c r="CR25" i="55"/>
  <c r="CQ25" i="55"/>
  <c r="CP25" i="55"/>
  <c r="CO25" i="55"/>
  <c r="CN25" i="55"/>
  <c r="CM25" i="55"/>
  <c r="CL25" i="55"/>
  <c r="CK25" i="55"/>
  <c r="CJ25" i="55"/>
  <c r="CI25" i="55"/>
  <c r="CH25" i="55"/>
  <c r="CG25" i="55"/>
  <c r="CE25" i="55"/>
  <c r="CD25" i="55"/>
  <c r="CC25" i="55"/>
  <c r="CB25" i="55"/>
  <c r="CA25" i="55"/>
  <c r="BZ25" i="55"/>
  <c r="BY25" i="55"/>
  <c r="BX25" i="55"/>
  <c r="BW25" i="55"/>
  <c r="BV25" i="55"/>
  <c r="BU25" i="55"/>
  <c r="BT25" i="55"/>
  <c r="BS25" i="55"/>
  <c r="BR25" i="55"/>
  <c r="BQ25" i="55"/>
  <c r="DQ25" i="55" s="1"/>
  <c r="BP25" i="55"/>
  <c r="BO25" i="55"/>
  <c r="BN25" i="55"/>
  <c r="BM25" i="55"/>
  <c r="BL25" i="55"/>
  <c r="BK25" i="55"/>
  <c r="BJ25" i="55"/>
  <c r="BI25" i="55"/>
  <c r="BH25" i="55"/>
  <c r="BG25" i="55"/>
  <c r="D25" i="55"/>
  <c r="DE24" i="55"/>
  <c r="DD24" i="55"/>
  <c r="DC24" i="55"/>
  <c r="DB24" i="55"/>
  <c r="DA24" i="55"/>
  <c r="CZ24" i="55"/>
  <c r="CY24" i="55"/>
  <c r="CX24" i="55"/>
  <c r="CW24" i="55"/>
  <c r="CV24" i="55"/>
  <c r="CU24" i="55"/>
  <c r="CT24" i="55"/>
  <c r="CS24" i="55"/>
  <c r="CR24" i="55"/>
  <c r="CQ24" i="55"/>
  <c r="CP24" i="55"/>
  <c r="CO24" i="55"/>
  <c r="CN24" i="55"/>
  <c r="CM24" i="55"/>
  <c r="CL24" i="55"/>
  <c r="CK24" i="55"/>
  <c r="CJ24" i="55"/>
  <c r="CI24" i="55"/>
  <c r="CH24" i="55"/>
  <c r="CG24" i="55"/>
  <c r="CE24" i="55"/>
  <c r="FE24" i="55" s="1"/>
  <c r="CD24" i="55"/>
  <c r="CC24" i="55"/>
  <c r="CB24" i="55"/>
  <c r="CA24" i="55"/>
  <c r="BZ24" i="55"/>
  <c r="BY24" i="55"/>
  <c r="BX24" i="55"/>
  <c r="BW24" i="55"/>
  <c r="BV24" i="55"/>
  <c r="BU24" i="55"/>
  <c r="BT24" i="55"/>
  <c r="BS24" i="55"/>
  <c r="BR24" i="55"/>
  <c r="BQ24" i="55"/>
  <c r="BP24" i="55"/>
  <c r="BO24" i="55"/>
  <c r="EO24" i="55" s="1"/>
  <c r="BN24" i="55"/>
  <c r="BM24" i="55"/>
  <c r="BL24" i="55"/>
  <c r="BK24" i="55"/>
  <c r="EK24" i="55" s="1"/>
  <c r="BJ24" i="55"/>
  <c r="BI24" i="55"/>
  <c r="BH24" i="55"/>
  <c r="BG24" i="55"/>
  <c r="D24" i="55"/>
  <c r="DE23" i="55"/>
  <c r="EE23" i="55" s="1"/>
  <c r="DD23" i="55"/>
  <c r="DC23" i="55"/>
  <c r="DB23" i="55"/>
  <c r="DA23" i="55"/>
  <c r="CZ23" i="55"/>
  <c r="CY23" i="55"/>
  <c r="CX23" i="55"/>
  <c r="CW23" i="55"/>
  <c r="DW23" i="55" s="1"/>
  <c r="CV23" i="55"/>
  <c r="CU23" i="55"/>
  <c r="CT23" i="55"/>
  <c r="CS23" i="55"/>
  <c r="CR23" i="55"/>
  <c r="CQ23" i="55"/>
  <c r="CP23" i="55"/>
  <c r="CO23" i="55"/>
  <c r="DO23" i="55" s="1"/>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DP23" i="55" s="1"/>
  <c r="BO23" i="55"/>
  <c r="BN23" i="55"/>
  <c r="BM23" i="55"/>
  <c r="BL23" i="55"/>
  <c r="BK23" i="55"/>
  <c r="BJ23" i="55"/>
  <c r="BI23" i="55"/>
  <c r="BH23" i="55"/>
  <c r="BG23" i="55"/>
  <c r="D23" i="55"/>
  <c r="DE22" i="55"/>
  <c r="DD22" i="55"/>
  <c r="DC22" i="55"/>
  <c r="DB22" i="55"/>
  <c r="DA22" i="55"/>
  <c r="CZ22" i="55"/>
  <c r="CY22" i="55"/>
  <c r="CX22" i="55"/>
  <c r="EX22" i="55" s="1"/>
  <c r="CW22" i="55"/>
  <c r="CV22" i="55"/>
  <c r="CU22" i="55"/>
  <c r="CT22" i="55"/>
  <c r="ET22" i="55" s="1"/>
  <c r="CS22" i="55"/>
  <c r="CR22" i="55"/>
  <c r="CQ22" i="55"/>
  <c r="CP22" i="55"/>
  <c r="CO22" i="55"/>
  <c r="CN22" i="55"/>
  <c r="CM22" i="55"/>
  <c r="CL22" i="55"/>
  <c r="CK22" i="55"/>
  <c r="CJ22" i="55"/>
  <c r="CI22" i="55"/>
  <c r="CH22" i="55"/>
  <c r="CG22" i="55"/>
  <c r="CE22" i="55"/>
  <c r="CD22" i="55"/>
  <c r="CC22" i="55"/>
  <c r="CB22" i="55"/>
  <c r="CA22" i="55"/>
  <c r="BZ22" i="55"/>
  <c r="BY22" i="55"/>
  <c r="BX22" i="55"/>
  <c r="BW22" i="55"/>
  <c r="BV22" i="55"/>
  <c r="BU22" i="55"/>
  <c r="BT22" i="55"/>
  <c r="BS22" i="55"/>
  <c r="BR22" i="55"/>
  <c r="BQ22" i="55"/>
  <c r="BP22" i="55"/>
  <c r="BO22" i="55"/>
  <c r="BN22" i="55"/>
  <c r="BM22" i="55"/>
  <c r="BL22" i="55"/>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BQ21" i="55"/>
  <c r="EQ21" i="55" s="1"/>
  <c r="BP21" i="55"/>
  <c r="BO21" i="55"/>
  <c r="BN21" i="55"/>
  <c r="BM21" i="55"/>
  <c r="BL21" i="55"/>
  <c r="BK21" i="55"/>
  <c r="BJ21" i="55"/>
  <c r="BI21" i="55"/>
  <c r="BH21" i="55"/>
  <c r="BG21" i="55"/>
  <c r="D21" i="55"/>
  <c r="DE20" i="55"/>
  <c r="EE20" i="55" s="1"/>
  <c r="DD20" i="55"/>
  <c r="DC20" i="55"/>
  <c r="DB20" i="55"/>
  <c r="DA20" i="55"/>
  <c r="CZ20" i="55"/>
  <c r="CY20" i="55"/>
  <c r="CX20" i="55"/>
  <c r="CW20" i="55"/>
  <c r="CV20" i="55"/>
  <c r="CU20" i="55"/>
  <c r="CT20" i="55"/>
  <c r="CS20" i="55"/>
  <c r="CR20" i="55"/>
  <c r="CQ20" i="55"/>
  <c r="CP20" i="55"/>
  <c r="CO20" i="55"/>
  <c r="CN20" i="55"/>
  <c r="CM20" i="55"/>
  <c r="CL20" i="55"/>
  <c r="CK20" i="55"/>
  <c r="CJ20" i="55"/>
  <c r="CI20" i="55"/>
  <c r="CH20" i="55"/>
  <c r="CG20" i="55"/>
  <c r="CE20" i="55"/>
  <c r="CD20" i="55"/>
  <c r="ED20" i="55" s="1"/>
  <c r="CC20" i="55"/>
  <c r="CB20" i="55"/>
  <c r="CA20" i="55"/>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DE19" i="55"/>
  <c r="DD19" i="55"/>
  <c r="DC19" i="55"/>
  <c r="DB19" i="55"/>
  <c r="DA19" i="55"/>
  <c r="CZ19" i="55"/>
  <c r="CY19" i="55"/>
  <c r="CX19" i="55"/>
  <c r="CW19" i="55"/>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EX18" i="55" s="1"/>
  <c r="BW18" i="55"/>
  <c r="BV18" i="55"/>
  <c r="BU18" i="55"/>
  <c r="BT18" i="55"/>
  <c r="BS18" i="55"/>
  <c r="BR18" i="55"/>
  <c r="BQ18" i="55"/>
  <c r="BP18" i="55"/>
  <c r="BO18" i="55"/>
  <c r="BN18" i="55"/>
  <c r="BM18" i="55"/>
  <c r="BL18" i="55"/>
  <c r="BK18" i="55"/>
  <c r="BJ18" i="55"/>
  <c r="BI18" i="55"/>
  <c r="BH18" i="55"/>
  <c r="BG18" i="55"/>
  <c r="D18" i="55"/>
  <c r="DE17" i="55"/>
  <c r="DD17" i="55"/>
  <c r="DC17" i="55"/>
  <c r="DB17" i="55"/>
  <c r="DA17" i="55"/>
  <c r="CZ17" i="55"/>
  <c r="CY17" i="55"/>
  <c r="CX17" i="55"/>
  <c r="EX17" i="55" s="1"/>
  <c r="CW17" i="55"/>
  <c r="CV17" i="55"/>
  <c r="CU17" i="55"/>
  <c r="CT17" i="55"/>
  <c r="CS17" i="55"/>
  <c r="CR17" i="55"/>
  <c r="CQ17" i="55"/>
  <c r="CP17" i="55"/>
  <c r="CO17" i="55"/>
  <c r="CN17" i="55"/>
  <c r="CM17" i="55"/>
  <c r="CL17" i="55"/>
  <c r="CK17" i="55"/>
  <c r="CJ17" i="55"/>
  <c r="CI17" i="55"/>
  <c r="CH17" i="55"/>
  <c r="CG17" i="55"/>
  <c r="CE17" i="55"/>
  <c r="CD17" i="55"/>
  <c r="CC17" i="55"/>
  <c r="CB17" i="55"/>
  <c r="CA17" i="55"/>
  <c r="BZ17" i="55"/>
  <c r="BY17" i="55"/>
  <c r="DY17" i="55" s="1"/>
  <c r="BX17" i="55"/>
  <c r="BW17" i="55"/>
  <c r="BV17" i="55"/>
  <c r="BU17" i="55"/>
  <c r="BT17" i="55"/>
  <c r="BS17" i="55"/>
  <c r="BR17" i="55"/>
  <c r="BQ17" i="55"/>
  <c r="BP17" i="55"/>
  <c r="BO17" i="55"/>
  <c r="BN17" i="55"/>
  <c r="BM17" i="55"/>
  <c r="BL17" i="55"/>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CI56" i="54"/>
  <c r="CH56" i="54"/>
  <c r="CG56" i="54"/>
  <c r="CE56" i="54"/>
  <c r="CD56" i="54"/>
  <c r="CC56" i="54"/>
  <c r="CB56" i="54"/>
  <c r="CA56" i="54"/>
  <c r="BZ56" i="54"/>
  <c r="EZ56" i="54" s="1"/>
  <c r="BY56" i="54"/>
  <c r="BX56" i="54"/>
  <c r="BW56" i="54"/>
  <c r="BV56" i="54"/>
  <c r="DV56" i="54" s="1"/>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CQ55" i="54"/>
  <c r="CP55" i="54"/>
  <c r="CO55" i="54"/>
  <c r="CN55" i="54"/>
  <c r="CM55" i="54"/>
  <c r="CL55" i="54"/>
  <c r="CK55" i="54"/>
  <c r="CJ55" i="54"/>
  <c r="CI55" i="54"/>
  <c r="CH55" i="54"/>
  <c r="CG55" i="54"/>
  <c r="CE55" i="54"/>
  <c r="FE55" i="54" s="1"/>
  <c r="CD55" i="54"/>
  <c r="CC55" i="54"/>
  <c r="CB55" i="54"/>
  <c r="CA55" i="54"/>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FC54" i="54" s="1"/>
  <c r="CB54" i="54"/>
  <c r="CA54" i="54"/>
  <c r="BZ54" i="54"/>
  <c r="BY54" i="54"/>
  <c r="BX54" i="54"/>
  <c r="BW54" i="54"/>
  <c r="BV54" i="54"/>
  <c r="BU54" i="54"/>
  <c r="EU54" i="54" s="1"/>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CC53" i="54"/>
  <c r="CB53" i="54"/>
  <c r="CA53" i="54"/>
  <c r="BZ53" i="54"/>
  <c r="BY53" i="54"/>
  <c r="DY53" i="54" s="1"/>
  <c r="BX53" i="54"/>
  <c r="BW53" i="54"/>
  <c r="BV53" i="54"/>
  <c r="BU53" i="54"/>
  <c r="BT53" i="54"/>
  <c r="BS53" i="54"/>
  <c r="BR53" i="54"/>
  <c r="BQ53" i="54"/>
  <c r="BP53" i="54"/>
  <c r="BO53" i="54"/>
  <c r="BN53" i="54"/>
  <c r="BM53" i="54"/>
  <c r="BL53" i="54"/>
  <c r="BK53" i="54"/>
  <c r="BJ53" i="54"/>
  <c r="BI53" i="54"/>
  <c r="BH53" i="54"/>
  <c r="BG53" i="54"/>
  <c r="D53" i="54"/>
  <c r="DV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BP52" i="54"/>
  <c r="BO52" i="54"/>
  <c r="BN52" i="54"/>
  <c r="BM52" i="54"/>
  <c r="DM52" i="54" s="1"/>
  <c r="BL52" i="54"/>
  <c r="BK52" i="54"/>
  <c r="BJ52" i="54"/>
  <c r="BI52" i="54"/>
  <c r="BH52" i="54"/>
  <c r="BG52" i="54"/>
  <c r="D52" i="54"/>
  <c r="DE51" i="54"/>
  <c r="DD51" i="54"/>
  <c r="DC51" i="54"/>
  <c r="DB51" i="54"/>
  <c r="DA51" i="54"/>
  <c r="CZ51" i="54"/>
  <c r="CY51" i="54"/>
  <c r="CX51" i="54"/>
  <c r="CW51" i="54"/>
  <c r="CV51" i="54"/>
  <c r="CU51" i="54"/>
  <c r="CT51" i="54"/>
  <c r="CS51" i="54"/>
  <c r="CR51" i="54"/>
  <c r="CQ51" i="54"/>
  <c r="CP51" i="54"/>
  <c r="CO51" i="54"/>
  <c r="CN51" i="54"/>
  <c r="CM51" i="54"/>
  <c r="CL51" i="54"/>
  <c r="CK51" i="54"/>
  <c r="EK51" i="54" s="1"/>
  <c r="CJ51" i="54"/>
  <c r="CI51" i="54"/>
  <c r="CH51" i="54"/>
  <c r="CG51" i="54"/>
  <c r="CE51" i="54"/>
  <c r="CD51" i="54"/>
  <c r="CC51" i="54"/>
  <c r="CB51" i="54"/>
  <c r="CA51" i="54"/>
  <c r="BZ51" i="54"/>
  <c r="BY51" i="54"/>
  <c r="BX51" i="54"/>
  <c r="BW51" i="54"/>
  <c r="BV51" i="54"/>
  <c r="BU51" i="54"/>
  <c r="BT51" i="54"/>
  <c r="BS51" i="54"/>
  <c r="BR51" i="54"/>
  <c r="BQ51" i="54"/>
  <c r="BP51" i="54"/>
  <c r="BO51" i="54"/>
  <c r="BN51" i="54"/>
  <c r="BM51" i="54"/>
  <c r="BL51" i="54"/>
  <c r="BK51" i="54"/>
  <c r="BJ51" i="54"/>
  <c r="EJ51" i="54" s="1"/>
  <c r="BI51" i="54"/>
  <c r="BH51" i="54"/>
  <c r="BG51" i="54"/>
  <c r="D51" i="54"/>
  <c r="DE50" i="54"/>
  <c r="DD50" i="54"/>
  <c r="DC50" i="54"/>
  <c r="DB50" i="54"/>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BT49" i="54"/>
  <c r="BS49" i="54"/>
  <c r="BR49" i="54"/>
  <c r="BQ49" i="54"/>
  <c r="BP49" i="54"/>
  <c r="BO49" i="54"/>
  <c r="BN49" i="54"/>
  <c r="BM49" i="54"/>
  <c r="BL49" i="54"/>
  <c r="BK49" i="54"/>
  <c r="BJ49" i="54"/>
  <c r="BI49" i="54"/>
  <c r="BH49" i="54"/>
  <c r="BG49" i="54"/>
  <c r="D49" i="54"/>
  <c r="DE48" i="54"/>
  <c r="DD48" i="54"/>
  <c r="DC48" i="54"/>
  <c r="DB48" i="54"/>
  <c r="DA48" i="54"/>
  <c r="CZ48" i="54"/>
  <c r="CY48" i="54"/>
  <c r="CX48" i="54"/>
  <c r="CW48" i="54"/>
  <c r="CV48" i="54"/>
  <c r="CU48" i="54"/>
  <c r="CT48" i="54"/>
  <c r="CS48" i="54"/>
  <c r="CR48" i="54"/>
  <c r="CQ48" i="54"/>
  <c r="CP48" i="54"/>
  <c r="CO48" i="54"/>
  <c r="CN48" i="54"/>
  <c r="CM48" i="54"/>
  <c r="CL48" i="54"/>
  <c r="CK48" i="54"/>
  <c r="CJ48" i="54"/>
  <c r="CI48" i="54"/>
  <c r="CH48" i="54"/>
  <c r="CG48" i="54"/>
  <c r="CE48" i="54"/>
  <c r="CD48" i="54"/>
  <c r="CC48" i="54"/>
  <c r="CB48" i="54"/>
  <c r="CA48" i="54"/>
  <c r="FA48" i="54" s="1"/>
  <c r="BZ48" i="54"/>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BJ47" i="54"/>
  <c r="BI47" i="54"/>
  <c r="BH47" i="54"/>
  <c r="BG47" i="54"/>
  <c r="D47"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DK46" i="54" s="1"/>
  <c r="BJ46" i="54"/>
  <c r="BI46" i="54"/>
  <c r="BH46" i="54"/>
  <c r="BG46" i="54"/>
  <c r="D46"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CC45" i="54"/>
  <c r="CB45" i="54"/>
  <c r="CA45" i="54"/>
  <c r="BZ45" i="54"/>
  <c r="BY45" i="54"/>
  <c r="BX45" i="54"/>
  <c r="BW45" i="54"/>
  <c r="DW45" i="54" s="1"/>
  <c r="BV45" i="54"/>
  <c r="BU45" i="54"/>
  <c r="BT45" i="54"/>
  <c r="BS45" i="54"/>
  <c r="BR45" i="54"/>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CN44" i="54"/>
  <c r="CM44" i="54"/>
  <c r="CL44" i="54"/>
  <c r="CK44" i="54"/>
  <c r="CJ44" i="54"/>
  <c r="CI44" i="54"/>
  <c r="CH44" i="54"/>
  <c r="CG44" i="54"/>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BS43" i="54"/>
  <c r="BR43" i="54"/>
  <c r="BQ43" i="54"/>
  <c r="BP43" i="54"/>
  <c r="BO43" i="54"/>
  <c r="BN43" i="54"/>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CD42" i="54"/>
  <c r="CC42" i="54"/>
  <c r="CB42" i="54"/>
  <c r="CA42" i="54"/>
  <c r="BZ42" i="54"/>
  <c r="BY42" i="54"/>
  <c r="BX42" i="54"/>
  <c r="BW42" i="54"/>
  <c r="BV42" i="54"/>
  <c r="BU42" i="54"/>
  <c r="BT42" i="54"/>
  <c r="ET42" i="54" s="1"/>
  <c r="BS42" i="54"/>
  <c r="BR42" i="54"/>
  <c r="BQ42" i="54"/>
  <c r="BP42" i="54"/>
  <c r="BO42" i="54"/>
  <c r="BN42" i="54"/>
  <c r="BM42" i="54"/>
  <c r="BL42" i="54"/>
  <c r="BK42" i="54"/>
  <c r="BJ42" i="54"/>
  <c r="BI42" i="54"/>
  <c r="BH42" i="54"/>
  <c r="BG42" i="54"/>
  <c r="D42" i="54"/>
  <c r="DE41" i="54"/>
  <c r="DD41" i="54"/>
  <c r="DC41" i="54"/>
  <c r="DB41" i="54"/>
  <c r="DA41" i="54"/>
  <c r="CZ41" i="54"/>
  <c r="CY41" i="54"/>
  <c r="CX41" i="54"/>
  <c r="CW41" i="54"/>
  <c r="CV41" i="54"/>
  <c r="CU41" i="54"/>
  <c r="CT41" i="54"/>
  <c r="CS41" i="54"/>
  <c r="CR41" i="54"/>
  <c r="CQ41" i="54"/>
  <c r="CP41" i="54"/>
  <c r="CO41" i="54"/>
  <c r="CN41" i="54"/>
  <c r="CM41" i="54"/>
  <c r="CL41" i="54"/>
  <c r="CK41" i="54"/>
  <c r="CJ41" i="54"/>
  <c r="CI41" i="54"/>
  <c r="CH41" i="54"/>
  <c r="CG41" i="54"/>
  <c r="CE41" i="54"/>
  <c r="CD41" i="54"/>
  <c r="CC41" i="54"/>
  <c r="CB41" i="54"/>
  <c r="FB41" i="54" s="1"/>
  <c r="CA41" i="54"/>
  <c r="BZ41" i="54"/>
  <c r="BY41" i="54"/>
  <c r="BX41" i="54"/>
  <c r="BW41" i="54"/>
  <c r="BV41" i="54"/>
  <c r="BU41" i="54"/>
  <c r="BT41" i="54"/>
  <c r="BS41" i="54"/>
  <c r="BR41" i="54"/>
  <c r="BQ41" i="54"/>
  <c r="BP41" i="54"/>
  <c r="EP41" i="54" s="1"/>
  <c r="BO41" i="54"/>
  <c r="BN41" i="54"/>
  <c r="BM41" i="54"/>
  <c r="BL41" i="54"/>
  <c r="EL41" i="54" s="1"/>
  <c r="BK41" i="54"/>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CC40" i="54"/>
  <c r="CB40" i="54"/>
  <c r="CA40" i="54"/>
  <c r="BZ40" i="54"/>
  <c r="BY40" i="54"/>
  <c r="BX40" i="54"/>
  <c r="BW40" i="54"/>
  <c r="BV40" i="54"/>
  <c r="BU40" i="54"/>
  <c r="BT40" i="54"/>
  <c r="BS40" i="54"/>
  <c r="BR40" i="54"/>
  <c r="ER40" i="54" s="1"/>
  <c r="BQ40" i="54"/>
  <c r="BP40" i="54"/>
  <c r="BO40" i="54"/>
  <c r="BN40" i="54"/>
  <c r="BM40" i="54"/>
  <c r="BL40" i="54"/>
  <c r="BK40" i="54"/>
  <c r="BJ40" i="54"/>
  <c r="BI40" i="54"/>
  <c r="BH40" i="54"/>
  <c r="BG40" i="54"/>
  <c r="D40" i="54"/>
  <c r="DE39" i="54"/>
  <c r="DD39" i="54"/>
  <c r="DC39" i="54"/>
  <c r="DB39" i="54"/>
  <c r="DA39" i="54"/>
  <c r="CZ39" i="54"/>
  <c r="CY39" i="54"/>
  <c r="CX39" i="54"/>
  <c r="CW39" i="54"/>
  <c r="CV39" i="54"/>
  <c r="CU39" i="54"/>
  <c r="CT39" i="54"/>
  <c r="CS39" i="54"/>
  <c r="CR39" i="54"/>
  <c r="CQ39" i="54"/>
  <c r="CP39" i="54"/>
  <c r="CO39" i="54"/>
  <c r="CN39" i="54"/>
  <c r="CM39" i="54"/>
  <c r="CL39" i="54"/>
  <c r="CK39" i="54"/>
  <c r="CJ39" i="54"/>
  <c r="CI39" i="54"/>
  <c r="CH39" i="54"/>
  <c r="CG39" i="54"/>
  <c r="CE39" i="54"/>
  <c r="EE39" i="54" s="1"/>
  <c r="CD39" i="54"/>
  <c r="CC39" i="54"/>
  <c r="CB39" i="54"/>
  <c r="CA39" i="54"/>
  <c r="BZ39" i="54"/>
  <c r="BY39" i="54"/>
  <c r="BX39" i="54"/>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DE38" i="54"/>
  <c r="EE38" i="54" s="1"/>
  <c r="DD38" i="54"/>
  <c r="DC38" i="54"/>
  <c r="DB38" i="54"/>
  <c r="DA38" i="54"/>
  <c r="CZ38" i="54"/>
  <c r="CY38" i="54"/>
  <c r="CX38" i="54"/>
  <c r="CW38" i="54"/>
  <c r="CV38" i="54"/>
  <c r="CU38" i="54"/>
  <c r="CT38" i="54"/>
  <c r="CS38" i="54"/>
  <c r="CR38" i="54"/>
  <c r="CQ38" i="54"/>
  <c r="CP38" i="54"/>
  <c r="CO38" i="54"/>
  <c r="CN38" i="54"/>
  <c r="CM38" i="54"/>
  <c r="CL38" i="54"/>
  <c r="CK38" i="54"/>
  <c r="CJ38" i="54"/>
  <c r="CI38" i="54"/>
  <c r="CH38" i="54"/>
  <c r="CG38" i="54"/>
  <c r="CE38" i="54"/>
  <c r="CD38" i="54"/>
  <c r="ED38" i="54" s="1"/>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DE37" i="54"/>
  <c r="DD37" i="54"/>
  <c r="DC37" i="54"/>
  <c r="DB37" i="54"/>
  <c r="DA37" i="54"/>
  <c r="CZ37" i="54"/>
  <c r="CY37" i="54"/>
  <c r="CX37" i="54"/>
  <c r="CW37" i="54"/>
  <c r="CV37" i="54"/>
  <c r="CU37" i="54"/>
  <c r="CT37" i="54"/>
  <c r="CS37" i="54"/>
  <c r="CR37" i="54"/>
  <c r="CQ37" i="54"/>
  <c r="CP37" i="54"/>
  <c r="CO37" i="54"/>
  <c r="CN37" i="54"/>
  <c r="CM37" i="54"/>
  <c r="CL37" i="54"/>
  <c r="CK37" i="54"/>
  <c r="CJ37" i="54"/>
  <c r="CI37" i="54"/>
  <c r="CH37" i="54"/>
  <c r="CG37" i="54"/>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BO36" i="54"/>
  <c r="BN36" i="54"/>
  <c r="BM36" i="54"/>
  <c r="BL36" i="54"/>
  <c r="BK36" i="54"/>
  <c r="BJ36" i="54"/>
  <c r="BI36" i="54"/>
  <c r="BH36" i="54"/>
  <c r="BG36" i="54"/>
  <c r="D36" i="54"/>
  <c r="DE35" i="54"/>
  <c r="DD35" i="54"/>
  <c r="DC35" i="54"/>
  <c r="DB35" i="54"/>
  <c r="DA35" i="54"/>
  <c r="CZ35" i="54"/>
  <c r="CY35" i="54"/>
  <c r="CX35" i="54"/>
  <c r="CW35" i="54"/>
  <c r="CV35" i="54"/>
  <c r="CU35" i="54"/>
  <c r="CT35" i="54"/>
  <c r="ET35" i="54" s="1"/>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EQ35" i="54" s="1"/>
  <c r="BP35" i="54"/>
  <c r="BO35" i="54"/>
  <c r="BN35" i="54"/>
  <c r="BM35" i="54"/>
  <c r="BL35" i="54"/>
  <c r="BK35" i="54"/>
  <c r="BJ35" i="54"/>
  <c r="BI35" i="54"/>
  <c r="BH35" i="54"/>
  <c r="BG35" i="54"/>
  <c r="D35"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CD34" i="54"/>
  <c r="CC34" i="54"/>
  <c r="CB34" i="54"/>
  <c r="CA34" i="54"/>
  <c r="BZ34" i="54"/>
  <c r="BY34" i="54"/>
  <c r="BX34" i="54"/>
  <c r="BW34" i="54"/>
  <c r="BV34" i="54"/>
  <c r="BU34" i="54"/>
  <c r="BT34" i="54"/>
  <c r="BS34" i="54"/>
  <c r="BR34" i="54"/>
  <c r="BQ34" i="54"/>
  <c r="BP34" i="54"/>
  <c r="BO34" i="54"/>
  <c r="BN34" i="54"/>
  <c r="BM34" i="54"/>
  <c r="BL34" i="54"/>
  <c r="BK34" i="54"/>
  <c r="BJ34" i="54"/>
  <c r="BI34" i="54"/>
  <c r="BH34" i="54"/>
  <c r="BG34" i="54"/>
  <c r="D34" i="54"/>
  <c r="DE33" i="54"/>
  <c r="FE33" i="54" s="1"/>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BZ33" i="54"/>
  <c r="BY33" i="54"/>
  <c r="BX33" i="54"/>
  <c r="BW33" i="54"/>
  <c r="BV33" i="54"/>
  <c r="DV33" i="54" s="1"/>
  <c r="BU33" i="54"/>
  <c r="BT33" i="54"/>
  <c r="DT33" i="54" s="1"/>
  <c r="BS33" i="54"/>
  <c r="BR33" i="54"/>
  <c r="BQ33" i="54"/>
  <c r="BP33" i="54"/>
  <c r="BO33" i="54"/>
  <c r="BN33" i="54"/>
  <c r="DN33" i="54" s="1"/>
  <c r="BM33" i="54"/>
  <c r="BL33" i="54"/>
  <c r="BK33" i="54"/>
  <c r="BJ33" i="54"/>
  <c r="BI33" i="54"/>
  <c r="BH33" i="54"/>
  <c r="BG33" i="54"/>
  <c r="D33" i="54"/>
  <c r="DE32" i="54"/>
  <c r="DD32" i="54"/>
  <c r="DC32" i="54"/>
  <c r="DB32" i="54"/>
  <c r="DA32" i="54"/>
  <c r="CZ32" i="54"/>
  <c r="CY32" i="54"/>
  <c r="CX32" i="54"/>
  <c r="CW32" i="54"/>
  <c r="CV32" i="54"/>
  <c r="CU32" i="54"/>
  <c r="CT32" i="54"/>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DE31" i="54"/>
  <c r="DD31" i="54"/>
  <c r="ED31" i="54" s="1"/>
  <c r="DC31" i="54"/>
  <c r="DB31" i="54"/>
  <c r="DA31" i="54"/>
  <c r="CZ31" i="54"/>
  <c r="DZ31" i="54" s="1"/>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EU31" i="54" s="1"/>
  <c r="BT31" i="54"/>
  <c r="ET31" i="54" s="1"/>
  <c r="BS31" i="54"/>
  <c r="BR31" i="54"/>
  <c r="BQ31" i="54"/>
  <c r="BP31" i="54"/>
  <c r="BO31" i="54"/>
  <c r="BN31" i="54"/>
  <c r="BM31" i="54"/>
  <c r="BL31" i="54"/>
  <c r="BK31" i="54"/>
  <c r="BJ31" i="54"/>
  <c r="BI31" i="54"/>
  <c r="EI31" i="54" s="1"/>
  <c r="BH31" i="54"/>
  <c r="BG31" i="54"/>
  <c r="D31"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BX30" i="54"/>
  <c r="BW30" i="54"/>
  <c r="BV30" i="54"/>
  <c r="BU30" i="54"/>
  <c r="BT30" i="54"/>
  <c r="BS30" i="54"/>
  <c r="BR30" i="54"/>
  <c r="BQ30" i="54"/>
  <c r="BP30" i="54"/>
  <c r="BO30" i="54"/>
  <c r="BN30" i="54"/>
  <c r="BM30" i="54"/>
  <c r="BL30" i="54"/>
  <c r="BK30" i="54"/>
  <c r="EK30" i="54" s="1"/>
  <c r="BJ30" i="54"/>
  <c r="BI30" i="54"/>
  <c r="BH30" i="54"/>
  <c r="BG30" i="54"/>
  <c r="D30"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DC27" i="54"/>
  <c r="DB27" i="54"/>
  <c r="DA27" i="54"/>
  <c r="CZ27" i="54"/>
  <c r="CY27" i="54"/>
  <c r="CX27" i="54"/>
  <c r="CW27" i="54"/>
  <c r="CV27" i="54"/>
  <c r="CU27" i="54"/>
  <c r="CT27" i="54"/>
  <c r="CS27" i="54"/>
  <c r="CR27" i="54"/>
  <c r="CQ27" i="54"/>
  <c r="CP27" i="54"/>
  <c r="CO27" i="54"/>
  <c r="CN27" i="54"/>
  <c r="CM27" i="54"/>
  <c r="CL27" i="54"/>
  <c r="CK27" i="54"/>
  <c r="CJ27" i="54"/>
  <c r="CI27" i="54"/>
  <c r="CH27" i="54"/>
  <c r="CG27" i="54"/>
  <c r="CE27" i="54"/>
  <c r="CD27" i="54"/>
  <c r="CC27" i="54"/>
  <c r="EC27" i="54" s="1"/>
  <c r="CB27" i="54"/>
  <c r="CA27" i="54"/>
  <c r="BZ27" i="54"/>
  <c r="BY27" i="54"/>
  <c r="BX27" i="54"/>
  <c r="BW27" i="54"/>
  <c r="BV27" i="54"/>
  <c r="BU27" i="54"/>
  <c r="EU27" i="54" s="1"/>
  <c r="BT27" i="54"/>
  <c r="BS27" i="54"/>
  <c r="BR27" i="54"/>
  <c r="BQ27" i="54"/>
  <c r="BP27" i="54"/>
  <c r="BO27" i="54"/>
  <c r="BN27" i="54"/>
  <c r="BM27" i="54"/>
  <c r="EM27" i="54" s="1"/>
  <c r="BL27" i="54"/>
  <c r="BK27" i="54"/>
  <c r="BJ27" i="54"/>
  <c r="BI27" i="54"/>
  <c r="BH27" i="54"/>
  <c r="BG27" i="54"/>
  <c r="D27" i="54"/>
  <c r="DE26" i="54"/>
  <c r="DD26" i="54"/>
  <c r="DC26" i="54"/>
  <c r="DB26" i="54"/>
  <c r="DA26" i="54"/>
  <c r="CZ26" i="54"/>
  <c r="CY26" i="54"/>
  <c r="CX26" i="54"/>
  <c r="CW26" i="54"/>
  <c r="CV26" i="54"/>
  <c r="CU26" i="54"/>
  <c r="CT26" i="54"/>
  <c r="CS26" i="54"/>
  <c r="CR26" i="54"/>
  <c r="CQ26" i="54"/>
  <c r="CP26" i="54"/>
  <c r="CO26" i="54"/>
  <c r="CN26" i="54"/>
  <c r="CM26" i="54"/>
  <c r="CL26" i="54"/>
  <c r="CK26" i="54"/>
  <c r="CJ26" i="54"/>
  <c r="CI26" i="54"/>
  <c r="CH26" i="54"/>
  <c r="CG26" i="54"/>
  <c r="CE26" i="54"/>
  <c r="CD26" i="54"/>
  <c r="CC26" i="54"/>
  <c r="CB26" i="54"/>
  <c r="CA26" i="54"/>
  <c r="BZ26" i="54"/>
  <c r="BY26" i="54"/>
  <c r="BX26" i="54"/>
  <c r="BW26" i="54"/>
  <c r="BV26" i="54"/>
  <c r="BU26" i="54"/>
  <c r="BT26" i="54"/>
  <c r="BS26" i="54"/>
  <c r="BR26" i="54"/>
  <c r="BQ26" i="54"/>
  <c r="BP26" i="54"/>
  <c r="BO26" i="54"/>
  <c r="BN26" i="54"/>
  <c r="BM26" i="54"/>
  <c r="BL26" i="54"/>
  <c r="BK26" i="54"/>
  <c r="BJ26" i="54"/>
  <c r="BI26" i="54"/>
  <c r="BH26" i="54"/>
  <c r="BG26" i="54"/>
  <c r="D26" i="54"/>
  <c r="DE25" i="54"/>
  <c r="DD25" i="54"/>
  <c r="DC25" i="54"/>
  <c r="DB25" i="54"/>
  <c r="DA25" i="54"/>
  <c r="CZ25" i="54"/>
  <c r="CY25" i="54"/>
  <c r="CX25" i="54"/>
  <c r="CW25" i="54"/>
  <c r="CV25" i="54"/>
  <c r="CU25" i="54"/>
  <c r="CT25" i="54"/>
  <c r="CS25" i="54"/>
  <c r="CR25" i="54"/>
  <c r="CQ25" i="54"/>
  <c r="CP25" i="54"/>
  <c r="CO25" i="54"/>
  <c r="CN25" i="54"/>
  <c r="CM25" i="54"/>
  <c r="CL25" i="54"/>
  <c r="CK25" i="54"/>
  <c r="CJ25" i="54"/>
  <c r="CI25" i="54"/>
  <c r="CH25" i="54"/>
  <c r="CG25" i="54"/>
  <c r="CE25" i="54"/>
  <c r="CD25" i="54"/>
  <c r="CC25" i="54"/>
  <c r="CB25" i="54"/>
  <c r="CA25" i="54"/>
  <c r="FA25" i="54" s="1"/>
  <c r="BZ25" i="54"/>
  <c r="BY25" i="54"/>
  <c r="BX25" i="54"/>
  <c r="BW25" i="54"/>
  <c r="BV25" i="54"/>
  <c r="BU25" i="54"/>
  <c r="BT25" i="54"/>
  <c r="BS25" i="54"/>
  <c r="BR25" i="54"/>
  <c r="BQ25" i="54"/>
  <c r="BP25" i="54"/>
  <c r="BO25" i="54"/>
  <c r="BN25" i="54"/>
  <c r="BM25" i="54"/>
  <c r="BL25" i="54"/>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CD24" i="54"/>
  <c r="CC24" i="54"/>
  <c r="CB24" i="54"/>
  <c r="CA24" i="54"/>
  <c r="BZ24" i="54"/>
  <c r="BY24" i="54"/>
  <c r="BX24" i="54"/>
  <c r="BW24" i="54"/>
  <c r="BV24" i="54"/>
  <c r="BU24" i="54"/>
  <c r="BT24" i="54"/>
  <c r="BS24" i="54"/>
  <c r="BR24" i="54"/>
  <c r="BQ24" i="54"/>
  <c r="BP24" i="54"/>
  <c r="BO24" i="54"/>
  <c r="BN24" i="54"/>
  <c r="BM24" i="54"/>
  <c r="BL24" i="54"/>
  <c r="BK24" i="54"/>
  <c r="BJ24" i="54"/>
  <c r="BI24" i="54"/>
  <c r="BH24" i="54"/>
  <c r="BG24" i="54"/>
  <c r="D24"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BS23" i="54"/>
  <c r="BR23" i="54"/>
  <c r="BQ23" i="54"/>
  <c r="DQ23" i="54" s="1"/>
  <c r="BP23" i="54"/>
  <c r="BO23" i="54"/>
  <c r="BN23" i="54"/>
  <c r="BM23" i="54"/>
  <c r="DM23" i="54" s="1"/>
  <c r="BL23" i="54"/>
  <c r="BK23" i="54"/>
  <c r="BJ23" i="54"/>
  <c r="BI23" i="54"/>
  <c r="EI23" i="54" s="1"/>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BY22" i="54"/>
  <c r="BX22" i="54"/>
  <c r="BW22" i="54"/>
  <c r="BV22" i="54"/>
  <c r="BU22" i="54"/>
  <c r="BT22" i="54"/>
  <c r="BS22" i="54"/>
  <c r="BR22" i="54"/>
  <c r="BQ22" i="54"/>
  <c r="BP22" i="54"/>
  <c r="BO22" i="54"/>
  <c r="BN22" i="54"/>
  <c r="BM22" i="54"/>
  <c r="BL22" i="54"/>
  <c r="BK22" i="54"/>
  <c r="BJ22" i="54"/>
  <c r="BI22" i="54"/>
  <c r="BH22" i="54"/>
  <c r="BG22" i="54"/>
  <c r="D22" i="54"/>
  <c r="DE21" i="54"/>
  <c r="DD21" i="54"/>
  <c r="DC21" i="54"/>
  <c r="DB21" i="54"/>
  <c r="DA21" i="54"/>
  <c r="FA21" i="54" s="1"/>
  <c r="CZ21" i="54"/>
  <c r="CY21" i="54"/>
  <c r="CX21" i="54"/>
  <c r="CW21" i="54"/>
  <c r="CV21" i="54"/>
  <c r="CU21" i="54"/>
  <c r="CT21" i="54"/>
  <c r="CS21" i="54"/>
  <c r="CR21" i="54"/>
  <c r="CQ21" i="54"/>
  <c r="CP21" i="54"/>
  <c r="CO21" i="54"/>
  <c r="DO21" i="54" s="1"/>
  <c r="CN21" i="54"/>
  <c r="CM21" i="54"/>
  <c r="CL21" i="54"/>
  <c r="CK21" i="54"/>
  <c r="CJ21" i="54"/>
  <c r="CI21" i="54"/>
  <c r="CH21" i="54"/>
  <c r="CG21" i="54"/>
  <c r="CE21" i="54"/>
  <c r="CD21" i="54"/>
  <c r="CC21" i="54"/>
  <c r="CB21" i="54"/>
  <c r="CA21" i="54"/>
  <c r="BZ21" i="54"/>
  <c r="BY21" i="54"/>
  <c r="BX21" i="54"/>
  <c r="BW21" i="54"/>
  <c r="BV21" i="54"/>
  <c r="BU21" i="54"/>
  <c r="BT21" i="54"/>
  <c r="BS21" i="54"/>
  <c r="BR21" i="54"/>
  <c r="BQ21" i="54"/>
  <c r="BP21" i="54"/>
  <c r="BO21" i="54"/>
  <c r="BN21" i="54"/>
  <c r="BM21" i="54"/>
  <c r="BL21" i="54"/>
  <c r="BK21" i="54"/>
  <c r="BJ21" i="54"/>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CP19" i="54"/>
  <c r="CO19" i="54"/>
  <c r="CN19" i="54"/>
  <c r="CM19" i="54"/>
  <c r="CL19" i="54"/>
  <c r="CK19" i="54"/>
  <c r="CJ19" i="54"/>
  <c r="CI19" i="54"/>
  <c r="CH19" i="54"/>
  <c r="CG19" i="54"/>
  <c r="CE19" i="54"/>
  <c r="CD19" i="54"/>
  <c r="CC19" i="54"/>
  <c r="CB19" i="54"/>
  <c r="CA19" i="54"/>
  <c r="BZ19" i="54"/>
  <c r="BY19" i="54"/>
  <c r="BX19" i="54"/>
  <c r="BW19" i="54"/>
  <c r="BV19" i="54"/>
  <c r="BU19" i="54"/>
  <c r="BT19" i="54"/>
  <c r="BS19" i="54"/>
  <c r="BR19" i="54"/>
  <c r="BQ19" i="54"/>
  <c r="BP19" i="54"/>
  <c r="BO19" i="54"/>
  <c r="BN19" i="54"/>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BX18" i="54"/>
  <c r="BW18" i="54"/>
  <c r="BV18" i="54"/>
  <c r="BU18" i="54"/>
  <c r="BT18" i="54"/>
  <c r="BS18" i="54"/>
  <c r="BR18" i="54"/>
  <c r="BQ18" i="54"/>
  <c r="BP18" i="54"/>
  <c r="BO18" i="54"/>
  <c r="BN18" i="54"/>
  <c r="BM18" i="54"/>
  <c r="BL18" i="54"/>
  <c r="BK18" i="54"/>
  <c r="BJ18" i="54"/>
  <c r="BI18" i="54"/>
  <c r="BH18" i="54"/>
  <c r="BG18" i="54"/>
  <c r="D18" i="54"/>
  <c r="ER17"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CC17" i="54"/>
  <c r="CB17" i="54"/>
  <c r="CA17" i="54"/>
  <c r="BZ17" i="54"/>
  <c r="BY17" i="54"/>
  <c r="EY17" i="54" s="1"/>
  <c r="BX17" i="54"/>
  <c r="BW17" i="54"/>
  <c r="BV17" i="54"/>
  <c r="BU17" i="54"/>
  <c r="BT17" i="54"/>
  <c r="BS17" i="54"/>
  <c r="BR17" i="54"/>
  <c r="BQ17" i="54"/>
  <c r="BP17" i="54"/>
  <c r="BO17" i="54"/>
  <c r="BN17" i="54"/>
  <c r="BM17" i="54"/>
  <c r="BL17" i="54"/>
  <c r="BK17" i="54"/>
  <c r="BJ17" i="54"/>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J56" i="53"/>
  <c r="DE56" i="53"/>
  <c r="DD56" i="53"/>
  <c r="DC56" i="53"/>
  <c r="DB56" i="53"/>
  <c r="DA56" i="53"/>
  <c r="CZ56" i="53"/>
  <c r="CY56" i="53"/>
  <c r="CX56" i="53"/>
  <c r="CW56" i="53"/>
  <c r="CV56" i="53"/>
  <c r="CU56" i="53"/>
  <c r="CT56" i="53"/>
  <c r="CS56" i="53"/>
  <c r="CR56" i="53"/>
  <c r="CQ56" i="53"/>
  <c r="CP56" i="53"/>
  <c r="CO56" i="53"/>
  <c r="CN56" i="53"/>
  <c r="CM56" i="53"/>
  <c r="CL56" i="53"/>
  <c r="CK56" i="53"/>
  <c r="CJ56" i="53"/>
  <c r="CI56" i="53"/>
  <c r="CH56" i="53"/>
  <c r="CG56" i="53"/>
  <c r="CE56" i="53"/>
  <c r="CD56" i="53"/>
  <c r="CC56" i="53"/>
  <c r="FC56" i="53" s="1"/>
  <c r="CB56" i="53"/>
  <c r="CA56" i="53"/>
  <c r="BZ56" i="53"/>
  <c r="BY56" i="53"/>
  <c r="BX56" i="53"/>
  <c r="BW56" i="53"/>
  <c r="BV56" i="53"/>
  <c r="BU56" i="53"/>
  <c r="EU56" i="53" s="1"/>
  <c r="BT56" i="53"/>
  <c r="BS56" i="53"/>
  <c r="BR56" i="53"/>
  <c r="BQ56" i="53"/>
  <c r="BP56" i="53"/>
  <c r="BO56" i="53"/>
  <c r="BN56" i="53"/>
  <c r="BM56" i="53"/>
  <c r="EM56" i="53" s="1"/>
  <c r="BL56" i="53"/>
  <c r="BK56" i="53"/>
  <c r="BJ56" i="53"/>
  <c r="BI56" i="53"/>
  <c r="BH56" i="53"/>
  <c r="BG56" i="53"/>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EW55" i="53" s="1"/>
  <c r="BV55" i="53"/>
  <c r="BU55" i="53"/>
  <c r="BT55" i="53"/>
  <c r="BS55" i="53"/>
  <c r="BR55" i="53"/>
  <c r="BQ55" i="53"/>
  <c r="BP55" i="53"/>
  <c r="BO55" i="53"/>
  <c r="BN55" i="53"/>
  <c r="BM55" i="53"/>
  <c r="BL55" i="53"/>
  <c r="BK55" i="53"/>
  <c r="BJ55" i="53"/>
  <c r="BI55" i="53"/>
  <c r="BH55" i="53"/>
  <c r="BG55" i="53"/>
  <c r="EG55" i="53" s="1"/>
  <c r="D55" i="53"/>
  <c r="DE54" i="53"/>
  <c r="DD54" i="53"/>
  <c r="DC54" i="53"/>
  <c r="DB54" i="53"/>
  <c r="DA54" i="53"/>
  <c r="CZ54" i="53"/>
  <c r="CY54" i="53"/>
  <c r="CX54" i="53"/>
  <c r="CW54" i="53"/>
  <c r="CV54" i="53"/>
  <c r="CU54" i="53"/>
  <c r="CT54" i="53"/>
  <c r="CS54" i="53"/>
  <c r="CR54" i="53"/>
  <c r="CQ54" i="53"/>
  <c r="CP54" i="53"/>
  <c r="CO54" i="53"/>
  <c r="CN54" i="53"/>
  <c r="CM54" i="53"/>
  <c r="CL54" i="53"/>
  <c r="CK54" i="53"/>
  <c r="CJ54" i="53"/>
  <c r="CI54" i="53"/>
  <c r="CH54" i="53"/>
  <c r="CG54" i="53"/>
  <c r="CE54" i="53"/>
  <c r="CD54" i="53"/>
  <c r="CC54" i="53"/>
  <c r="CB54" i="53"/>
  <c r="CA54" i="53"/>
  <c r="BZ54" i="53"/>
  <c r="BY54" i="53"/>
  <c r="BX54" i="53"/>
  <c r="BW54" i="53"/>
  <c r="BV54" i="53"/>
  <c r="BU54" i="53"/>
  <c r="BT54" i="53"/>
  <c r="BS54" i="53"/>
  <c r="BR54" i="53"/>
  <c r="BQ54" i="53"/>
  <c r="BP54" i="53"/>
  <c r="BO54" i="53"/>
  <c r="BN54" i="53"/>
  <c r="BM54" i="53"/>
  <c r="BL54" i="53"/>
  <c r="BK54" i="53"/>
  <c r="BJ54" i="53"/>
  <c r="BI54" i="53"/>
  <c r="BH54" i="53"/>
  <c r="BG54" i="53"/>
  <c r="D54"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FC53" i="53" s="1"/>
  <c r="CB53" i="53"/>
  <c r="CA53" i="53"/>
  <c r="BZ53" i="53"/>
  <c r="BY53" i="53"/>
  <c r="BX53" i="53"/>
  <c r="BW53" i="53"/>
  <c r="BV53" i="53"/>
  <c r="BU53" i="53"/>
  <c r="BT53" i="53"/>
  <c r="BS53" i="53"/>
  <c r="BR53" i="53"/>
  <c r="BQ53" i="53"/>
  <c r="BP53" i="53"/>
  <c r="BO53" i="53"/>
  <c r="BN53" i="53"/>
  <c r="BM53" i="53"/>
  <c r="BL53" i="53"/>
  <c r="BK53" i="53"/>
  <c r="BJ53" i="53"/>
  <c r="BI53" i="53"/>
  <c r="BH53" i="53"/>
  <c r="BG53" i="53"/>
  <c r="D53" i="53"/>
  <c r="DE52" i="53"/>
  <c r="DD52" i="53"/>
  <c r="DC52" i="53"/>
  <c r="DB52" i="53"/>
  <c r="DA52" i="53"/>
  <c r="CZ52" i="53"/>
  <c r="CY52" i="53"/>
  <c r="CX52" i="53"/>
  <c r="CW52" i="53"/>
  <c r="CV52" i="53"/>
  <c r="CU52" i="53"/>
  <c r="CT52" i="53"/>
  <c r="CS52" i="53"/>
  <c r="CR52" i="53"/>
  <c r="CQ52" i="53"/>
  <c r="CP52" i="53"/>
  <c r="CO52" i="53"/>
  <c r="CN52" i="53"/>
  <c r="CM52" i="53"/>
  <c r="CL52" i="53"/>
  <c r="CK52" i="53"/>
  <c r="CJ52" i="53"/>
  <c r="CI52" i="53"/>
  <c r="CH52" i="53"/>
  <c r="CG52" i="53"/>
  <c r="CE52" i="53"/>
  <c r="CD52" i="53"/>
  <c r="CC52" i="53"/>
  <c r="CB52" i="53"/>
  <c r="CA52" i="53"/>
  <c r="BZ52" i="53"/>
  <c r="BY52" i="53"/>
  <c r="BX52" i="53"/>
  <c r="BW52" i="53"/>
  <c r="BV52" i="53"/>
  <c r="BU52" i="53"/>
  <c r="BT52" i="53"/>
  <c r="BS52" i="53"/>
  <c r="BR52" i="53"/>
  <c r="DR52" i="53" s="1"/>
  <c r="BQ52" i="53"/>
  <c r="BP52" i="53"/>
  <c r="BO52" i="53"/>
  <c r="BN52" i="53"/>
  <c r="BM52" i="53"/>
  <c r="BL52" i="53"/>
  <c r="BK52" i="53"/>
  <c r="BJ52" i="53"/>
  <c r="DJ52" i="53" s="1"/>
  <c r="BI52" i="53"/>
  <c r="BH52" i="53"/>
  <c r="BG52" i="53"/>
  <c r="D52" i="53"/>
  <c r="DE51" i="53"/>
  <c r="DD51" i="53"/>
  <c r="DC51" i="53"/>
  <c r="DB51" i="53"/>
  <c r="EB51" i="53" s="1"/>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DE49" i="53"/>
  <c r="DD49" i="53"/>
  <c r="DC49" i="53"/>
  <c r="DB49" i="53"/>
  <c r="DA49" i="53"/>
  <c r="CZ49" i="53"/>
  <c r="CY49" i="53"/>
  <c r="CX49" i="53"/>
  <c r="CW49" i="53"/>
  <c r="CV49" i="53"/>
  <c r="CU49" i="53"/>
  <c r="CT49" i="53"/>
  <c r="CS49" i="53"/>
  <c r="CR49" i="53"/>
  <c r="CQ49" i="53"/>
  <c r="CP49" i="53"/>
  <c r="CO49" i="53"/>
  <c r="CN49" i="53"/>
  <c r="CM49" i="53"/>
  <c r="CL49" i="53"/>
  <c r="CK49" i="53"/>
  <c r="CJ49" i="53"/>
  <c r="CI49" i="53"/>
  <c r="CH49" i="53"/>
  <c r="CG49" i="53"/>
  <c r="CE49" i="53"/>
  <c r="CD49" i="53"/>
  <c r="CC49" i="53"/>
  <c r="CB49" i="53"/>
  <c r="CA49" i="53"/>
  <c r="BZ49" i="53"/>
  <c r="EZ49" i="53" s="1"/>
  <c r="BY49" i="53"/>
  <c r="BX49" i="53"/>
  <c r="BW49" i="53"/>
  <c r="BV49" i="53"/>
  <c r="DV49" i="53" s="1"/>
  <c r="BU49" i="53"/>
  <c r="EU49" i="53" s="1"/>
  <c r="BT49" i="53"/>
  <c r="BS49" i="53"/>
  <c r="BR49" i="53"/>
  <c r="BQ49" i="53"/>
  <c r="BP49" i="53"/>
  <c r="BO49" i="53"/>
  <c r="BN49" i="53"/>
  <c r="DN49" i="53" s="1"/>
  <c r="BM49" i="53"/>
  <c r="BL49" i="53"/>
  <c r="BK49" i="53"/>
  <c r="BJ49" i="53"/>
  <c r="BI49" i="53"/>
  <c r="BH49" i="53"/>
  <c r="BG49" i="53"/>
  <c r="D49" i="53"/>
  <c r="DE48" i="53"/>
  <c r="DD48" i="53"/>
  <c r="DC48" i="53"/>
  <c r="DB48" i="53"/>
  <c r="DA48" i="53"/>
  <c r="CZ48" i="53"/>
  <c r="CY48" i="53"/>
  <c r="CX48" i="53"/>
  <c r="CW48" i="53"/>
  <c r="CV48" i="53"/>
  <c r="CU48" i="53"/>
  <c r="CT48" i="53"/>
  <c r="CS48" i="53"/>
  <c r="CR48" i="53"/>
  <c r="CQ48" i="53"/>
  <c r="CP48" i="53"/>
  <c r="CO48" i="53"/>
  <c r="CN48" i="53"/>
  <c r="CM48" i="53"/>
  <c r="CL48" i="53"/>
  <c r="CK48" i="53"/>
  <c r="CJ48" i="53"/>
  <c r="CI48" i="53"/>
  <c r="CH48" i="53"/>
  <c r="CG48" i="53"/>
  <c r="CE48" i="53"/>
  <c r="CD48" i="53"/>
  <c r="CC48" i="53"/>
  <c r="CB48" i="53"/>
  <c r="CA48" i="53"/>
  <c r="BZ48" i="53"/>
  <c r="BY48" i="53"/>
  <c r="BX48" i="53"/>
  <c r="BW48" i="53"/>
  <c r="BV48" i="53"/>
  <c r="BU48" i="53"/>
  <c r="BT48" i="53"/>
  <c r="BS48" i="53"/>
  <c r="BR48" i="53"/>
  <c r="BQ48" i="53"/>
  <c r="BP48" i="53"/>
  <c r="BO48" i="53"/>
  <c r="BN48" i="53"/>
  <c r="BM48" i="53"/>
  <c r="BL48" i="53"/>
  <c r="BK48" i="53"/>
  <c r="BJ48" i="53"/>
  <c r="BI48" i="53"/>
  <c r="BH48" i="53"/>
  <c r="BG48" i="53"/>
  <c r="D48" i="53"/>
  <c r="DE47" i="53"/>
  <c r="DD47" i="53"/>
  <c r="DC47" i="53"/>
  <c r="DB47" i="53"/>
  <c r="DA47" i="53"/>
  <c r="CZ47" i="53"/>
  <c r="CY47" i="53"/>
  <c r="CX47" i="53"/>
  <c r="CW47" i="53"/>
  <c r="CV47" i="53"/>
  <c r="CU47" i="53"/>
  <c r="CT47" i="53"/>
  <c r="CS47" i="53"/>
  <c r="CR47" i="53"/>
  <c r="CQ47" i="53"/>
  <c r="CP47" i="53"/>
  <c r="CO47" i="53"/>
  <c r="CN47" i="53"/>
  <c r="CM47" i="53"/>
  <c r="CL47" i="53"/>
  <c r="CK47" i="53"/>
  <c r="CJ47" i="53"/>
  <c r="CI47" i="53"/>
  <c r="CH47" i="53"/>
  <c r="CG47" i="53"/>
  <c r="CE47" i="53"/>
  <c r="CD47" i="53"/>
  <c r="CC47" i="53"/>
  <c r="CB47" i="53"/>
  <c r="CA47" i="53"/>
  <c r="BZ47" i="53"/>
  <c r="BY47" i="53"/>
  <c r="BX47" i="53"/>
  <c r="BW47" i="53"/>
  <c r="BV47" i="53"/>
  <c r="BU47" i="53"/>
  <c r="BT47" i="53"/>
  <c r="BS47" i="53"/>
  <c r="BR47" i="53"/>
  <c r="BQ47" i="53"/>
  <c r="BP47" i="53"/>
  <c r="EP47" i="53" s="1"/>
  <c r="BO47" i="53"/>
  <c r="BN47" i="53"/>
  <c r="BM47" i="53"/>
  <c r="BL47" i="53"/>
  <c r="BK47" i="53"/>
  <c r="BJ47" i="53"/>
  <c r="BI47" i="53"/>
  <c r="BH47" i="53"/>
  <c r="EH47" i="53" s="1"/>
  <c r="BG47" i="53"/>
  <c r="D47" i="53"/>
  <c r="DE46" i="53"/>
  <c r="DD46" i="53"/>
  <c r="DC46" i="53"/>
  <c r="DB46" i="53"/>
  <c r="DA46" i="53"/>
  <c r="CZ46" i="53"/>
  <c r="CY46" i="53"/>
  <c r="CX46" i="53"/>
  <c r="CW46" i="53"/>
  <c r="CV46" i="53"/>
  <c r="CU46" i="53"/>
  <c r="CT46" i="53"/>
  <c r="CS46" i="53"/>
  <c r="CR46" i="53"/>
  <c r="CQ46" i="53"/>
  <c r="CP46" i="53"/>
  <c r="CO46" i="53"/>
  <c r="CN46" i="53"/>
  <c r="CM46" i="53"/>
  <c r="CL46" i="53"/>
  <c r="CK46" i="53"/>
  <c r="CJ46" i="53"/>
  <c r="CI46" i="53"/>
  <c r="CH46" i="53"/>
  <c r="CG46" i="53"/>
  <c r="CE46" i="53"/>
  <c r="CD46" i="53"/>
  <c r="CC46" i="53"/>
  <c r="CB46" i="53"/>
  <c r="CA46" i="53"/>
  <c r="BZ46" i="53"/>
  <c r="BY46" i="53"/>
  <c r="BX46" i="53"/>
  <c r="BW46" i="53"/>
  <c r="BV46" i="53"/>
  <c r="BU46" i="53"/>
  <c r="BT46" i="53"/>
  <c r="BS46" i="53"/>
  <c r="BR46" i="53"/>
  <c r="BQ46" i="53"/>
  <c r="BP46" i="53"/>
  <c r="BO46" i="53"/>
  <c r="BN46" i="53"/>
  <c r="BM46" i="53"/>
  <c r="EM46" i="53" s="1"/>
  <c r="BL46" i="53"/>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CB45" i="53"/>
  <c r="CA45" i="53"/>
  <c r="BZ45" i="53"/>
  <c r="BY45" i="53"/>
  <c r="BX45" i="53"/>
  <c r="BW45" i="53"/>
  <c r="BV45" i="53"/>
  <c r="BU45" i="53"/>
  <c r="BT45" i="53"/>
  <c r="BS45" i="53"/>
  <c r="BR45" i="53"/>
  <c r="BQ45" i="53"/>
  <c r="BP45" i="53"/>
  <c r="BO45" i="53"/>
  <c r="BN45" i="53"/>
  <c r="BM45" i="53"/>
  <c r="BL45" i="53"/>
  <c r="BK45" i="53"/>
  <c r="BJ45" i="53"/>
  <c r="BI45" i="53"/>
  <c r="BH45" i="53"/>
  <c r="BG45" i="53"/>
  <c r="D45" i="53"/>
  <c r="DE44" i="53"/>
  <c r="DD44" i="53"/>
  <c r="DC44" i="53"/>
  <c r="DB44" i="53"/>
  <c r="DA44" i="53"/>
  <c r="CZ44" i="53"/>
  <c r="CY44" i="53"/>
  <c r="CX44" i="53"/>
  <c r="CW44" i="53"/>
  <c r="CV44" i="53"/>
  <c r="CU44" i="53"/>
  <c r="CT44" i="53"/>
  <c r="CS44" i="53"/>
  <c r="CR44" i="53"/>
  <c r="CQ44" i="53"/>
  <c r="CP44" i="53"/>
  <c r="CO44" i="53"/>
  <c r="CN44" i="53"/>
  <c r="CM44" i="53"/>
  <c r="CL44" i="53"/>
  <c r="CK44" i="53"/>
  <c r="CJ44" i="53"/>
  <c r="CI44" i="53"/>
  <c r="CH44" i="53"/>
  <c r="CG44" i="53"/>
  <c r="CE44" i="53"/>
  <c r="CD44" i="53"/>
  <c r="CC44" i="53"/>
  <c r="CB44" i="53"/>
  <c r="CA44" i="53"/>
  <c r="BZ44" i="53"/>
  <c r="BY44" i="53"/>
  <c r="BX44" i="53"/>
  <c r="BW44" i="53"/>
  <c r="BV44" i="53"/>
  <c r="EV44" i="53" s="1"/>
  <c r="BU44" i="53"/>
  <c r="BT44" i="53"/>
  <c r="BS44" i="53"/>
  <c r="ES44" i="53" s="1"/>
  <c r="BR44" i="53"/>
  <c r="BQ44" i="53"/>
  <c r="BP44" i="53"/>
  <c r="BO44" i="53"/>
  <c r="BN44" i="53"/>
  <c r="BM44" i="53"/>
  <c r="BL44" i="53"/>
  <c r="BK44" i="53"/>
  <c r="BJ44" i="53"/>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BR43" i="53"/>
  <c r="BQ43" i="53"/>
  <c r="BP43" i="53"/>
  <c r="BO43" i="53"/>
  <c r="BN43" i="53"/>
  <c r="BM43" i="53"/>
  <c r="BL43" i="53"/>
  <c r="BK43" i="53"/>
  <c r="BJ43" i="53"/>
  <c r="BI43" i="53"/>
  <c r="BH43" i="53"/>
  <c r="BG43" i="53"/>
  <c r="D43" i="53"/>
  <c r="DE42" i="53"/>
  <c r="DD42" i="53"/>
  <c r="DC42" i="53"/>
  <c r="DB42" i="53"/>
  <c r="DA42" i="53"/>
  <c r="CZ42" i="53"/>
  <c r="CY42" i="53"/>
  <c r="CX42" i="53"/>
  <c r="CW42" i="53"/>
  <c r="CV42" i="53"/>
  <c r="CU42" i="53"/>
  <c r="CT42" i="53"/>
  <c r="CS42" i="53"/>
  <c r="CR42" i="53"/>
  <c r="CQ42" i="53"/>
  <c r="CP42" i="53"/>
  <c r="CO42" i="53"/>
  <c r="CN42" i="53"/>
  <c r="CM42" i="53"/>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ED41" i="53" s="1"/>
  <c r="CC41" i="53"/>
  <c r="FC41" i="53" s="1"/>
  <c r="CB41" i="53"/>
  <c r="CA41" i="53"/>
  <c r="BZ41" i="53"/>
  <c r="BY41" i="53"/>
  <c r="EY41" i="53" s="1"/>
  <c r="BX41" i="53"/>
  <c r="BW41" i="53"/>
  <c r="BV41" i="53"/>
  <c r="EV41" i="53" s="1"/>
  <c r="BU41" i="53"/>
  <c r="BT41" i="53"/>
  <c r="BS41" i="53"/>
  <c r="BR41" i="53"/>
  <c r="BQ41" i="53"/>
  <c r="BP41" i="53"/>
  <c r="BO41" i="53"/>
  <c r="BN41" i="53"/>
  <c r="BM41" i="53"/>
  <c r="EM41" i="53" s="1"/>
  <c r="BL41" i="53"/>
  <c r="BK41" i="53"/>
  <c r="BJ41" i="53"/>
  <c r="BI41" i="53"/>
  <c r="BH41" i="53"/>
  <c r="BG41" i="53"/>
  <c r="D41" i="53"/>
  <c r="FA40" i="53"/>
  <c r="EO40" i="53"/>
  <c r="DE40" i="53"/>
  <c r="DD40" i="53"/>
  <c r="DC40" i="53"/>
  <c r="DB40" i="53"/>
  <c r="DA40" i="53"/>
  <c r="CZ40" i="53"/>
  <c r="CY40" i="53"/>
  <c r="CX40" i="53"/>
  <c r="CW40" i="53"/>
  <c r="CV40" i="53"/>
  <c r="CU40" i="53"/>
  <c r="CT40" i="53"/>
  <c r="CS40" i="53"/>
  <c r="CR40" i="53"/>
  <c r="CQ40" i="53"/>
  <c r="CP40" i="53"/>
  <c r="CO40" i="53"/>
  <c r="CN40" i="53"/>
  <c r="CM40" i="53"/>
  <c r="CL40" i="53"/>
  <c r="CK40" i="53"/>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CA39" i="53"/>
  <c r="BZ39" i="53"/>
  <c r="BY39" i="53"/>
  <c r="BX39" i="53"/>
  <c r="BW39" i="53"/>
  <c r="BV39" i="53"/>
  <c r="BU39" i="53"/>
  <c r="BT39" i="53"/>
  <c r="BS39" i="53"/>
  <c r="BR39" i="53"/>
  <c r="BQ39" i="53"/>
  <c r="BP39" i="53"/>
  <c r="BO39" i="53"/>
  <c r="BN39" i="53"/>
  <c r="BM39" i="53"/>
  <c r="BL39" i="53"/>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DM38" i="53" s="1"/>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CL37" i="53"/>
  <c r="CK37" i="53"/>
  <c r="CJ37" i="53"/>
  <c r="CI37" i="53"/>
  <c r="CH37" i="53"/>
  <c r="CG37" i="53"/>
  <c r="CE37" i="53"/>
  <c r="CD37" i="53"/>
  <c r="CC37" i="53"/>
  <c r="CB37" i="53"/>
  <c r="CA37" i="53"/>
  <c r="BZ37" i="53"/>
  <c r="BY37" i="53"/>
  <c r="BX37" i="53"/>
  <c r="BW37" i="53"/>
  <c r="BV37" i="53"/>
  <c r="BU37" i="53"/>
  <c r="BT37" i="53"/>
  <c r="BS37" i="53"/>
  <c r="BR37" i="53"/>
  <c r="BQ37" i="53"/>
  <c r="BP37" i="53"/>
  <c r="BO37" i="53"/>
  <c r="BN37" i="53"/>
  <c r="BM37" i="53"/>
  <c r="BL37" i="53"/>
  <c r="BK37" i="53"/>
  <c r="BJ37" i="53"/>
  <c r="BI37" i="53"/>
  <c r="BH37" i="53"/>
  <c r="BG37" i="53"/>
  <c r="D37" i="53"/>
  <c r="DE36" i="53"/>
  <c r="EE36" i="53" s="1"/>
  <c r="DD36" i="53"/>
  <c r="DC36" i="53"/>
  <c r="DB36" i="53"/>
  <c r="DA36" i="53"/>
  <c r="CZ36" i="53"/>
  <c r="CY36" i="53"/>
  <c r="CX36" i="53"/>
  <c r="CW36" i="53"/>
  <c r="CV36" i="53"/>
  <c r="CU36" i="53"/>
  <c r="CT36" i="53"/>
  <c r="CS36" i="53"/>
  <c r="CR36" i="53"/>
  <c r="CQ36" i="53"/>
  <c r="CP36" i="53"/>
  <c r="CO36" i="53"/>
  <c r="EO36" i="53" s="1"/>
  <c r="CN36" i="53"/>
  <c r="CM36" i="53"/>
  <c r="CL36" i="53"/>
  <c r="CK36" i="53"/>
  <c r="CJ36" i="53"/>
  <c r="CI36" i="53"/>
  <c r="CH36" i="53"/>
  <c r="CG36" i="53"/>
  <c r="CE36" i="53"/>
  <c r="CD36" i="53"/>
  <c r="CC36" i="53"/>
  <c r="CB36" i="53"/>
  <c r="CA36" i="53"/>
  <c r="BZ36" i="53"/>
  <c r="BY36" i="53"/>
  <c r="BX36" i="53"/>
  <c r="BW36" i="53"/>
  <c r="BV36" i="53"/>
  <c r="BU36" i="53"/>
  <c r="BT36" i="53"/>
  <c r="BS36" i="53"/>
  <c r="BR36" i="53"/>
  <c r="BQ36" i="53"/>
  <c r="BP36" i="53"/>
  <c r="BO36" i="53"/>
  <c r="BN36" i="53"/>
  <c r="BM36" i="53"/>
  <c r="BL36" i="53"/>
  <c r="BK36" i="53"/>
  <c r="BJ36" i="53"/>
  <c r="BI36" i="53"/>
  <c r="BH36" i="53"/>
  <c r="BG36" i="53"/>
  <c r="D36" i="53"/>
  <c r="EW35" i="53"/>
  <c r="DE35" i="53"/>
  <c r="DD35" i="53"/>
  <c r="DC35" i="53"/>
  <c r="DB35" i="53"/>
  <c r="EB35" i="53" s="1"/>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BV35" i="53"/>
  <c r="BU35" i="53"/>
  <c r="DU35" i="53" s="1"/>
  <c r="BT35" i="53"/>
  <c r="BS35" i="53"/>
  <c r="BR35" i="53"/>
  <c r="BQ35" i="53"/>
  <c r="BP35" i="53"/>
  <c r="BO35" i="53"/>
  <c r="BN35" i="53"/>
  <c r="BM35" i="53"/>
  <c r="DM35" i="53" s="1"/>
  <c r="BL35" i="53"/>
  <c r="BK35" i="53"/>
  <c r="BJ35" i="53"/>
  <c r="BI35" i="53"/>
  <c r="BH35" i="53"/>
  <c r="BG35" i="53"/>
  <c r="D35" i="53"/>
  <c r="DE34" i="53"/>
  <c r="DD34" i="53"/>
  <c r="DC34" i="53"/>
  <c r="DB34" i="53"/>
  <c r="DA34" i="53"/>
  <c r="CZ34" i="53"/>
  <c r="CY34" i="53"/>
  <c r="CX34" i="53"/>
  <c r="CW34" i="53"/>
  <c r="CV34" i="53"/>
  <c r="CU34" i="53"/>
  <c r="CT34" i="53"/>
  <c r="CS34" i="53"/>
  <c r="CR34" i="53"/>
  <c r="CQ34" i="53"/>
  <c r="CP34" i="53"/>
  <c r="CO34" i="53"/>
  <c r="CN34" i="53"/>
  <c r="CM34" i="53"/>
  <c r="CL34" i="53"/>
  <c r="CK34" i="53"/>
  <c r="CJ34" i="53"/>
  <c r="CI34" i="53"/>
  <c r="CH34" i="53"/>
  <c r="CG34" i="53"/>
  <c r="CE34" i="53"/>
  <c r="CD34" i="53"/>
  <c r="CC34" i="53"/>
  <c r="CB34" i="53"/>
  <c r="CA34" i="53"/>
  <c r="BZ34" i="53"/>
  <c r="BY34" i="53"/>
  <c r="BX34" i="53"/>
  <c r="DX34" i="53" s="1"/>
  <c r="BW34" i="53"/>
  <c r="BV34" i="53"/>
  <c r="BU34" i="53"/>
  <c r="BT34" i="53"/>
  <c r="BS34" i="53"/>
  <c r="BR34" i="53"/>
  <c r="BQ34" i="53"/>
  <c r="BP34" i="53"/>
  <c r="DP34" i="53" s="1"/>
  <c r="BO34" i="53"/>
  <c r="BN34" i="53"/>
  <c r="BM34" i="53"/>
  <c r="BL34" i="53"/>
  <c r="BK34" i="53"/>
  <c r="BJ34" i="53"/>
  <c r="BI34" i="53"/>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BY33" i="53"/>
  <c r="BX33" i="53"/>
  <c r="BW33" i="53"/>
  <c r="BV33" i="53"/>
  <c r="BU33" i="53"/>
  <c r="BT33" i="53"/>
  <c r="BS33" i="53"/>
  <c r="BR33" i="53"/>
  <c r="BQ33" i="53"/>
  <c r="BP33" i="53"/>
  <c r="BO33" i="53"/>
  <c r="BN33" i="53"/>
  <c r="BM33" i="53"/>
  <c r="BL33" i="53"/>
  <c r="BK33" i="53"/>
  <c r="BJ33" i="53"/>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CD32" i="53"/>
  <c r="CC32" i="53"/>
  <c r="CB32" i="53"/>
  <c r="CA32" i="53"/>
  <c r="BZ32" i="53"/>
  <c r="BY32" i="53"/>
  <c r="BX32" i="53"/>
  <c r="BW32" i="53"/>
  <c r="BV32" i="53"/>
  <c r="BU32" i="53"/>
  <c r="BT32" i="53"/>
  <c r="BS32" i="53"/>
  <c r="BR32" i="53"/>
  <c r="BQ32" i="53"/>
  <c r="BP32" i="53"/>
  <c r="BO32" i="53"/>
  <c r="BN32" i="53"/>
  <c r="BM32" i="53"/>
  <c r="BL32" i="53"/>
  <c r="BK32" i="53"/>
  <c r="BJ32" i="53"/>
  <c r="BI32" i="53"/>
  <c r="BH32" i="53"/>
  <c r="BG32" i="53"/>
  <c r="D32" i="53"/>
  <c r="DE31" i="53"/>
  <c r="DD31" i="53"/>
  <c r="DC31" i="53"/>
  <c r="DB31" i="53"/>
  <c r="DA31" i="53"/>
  <c r="CZ31" i="53"/>
  <c r="CY31" i="53"/>
  <c r="CX31" i="53"/>
  <c r="EX31" i="53" s="1"/>
  <c r="CW31" i="53"/>
  <c r="CV31" i="53"/>
  <c r="CU31" i="53"/>
  <c r="CT31" i="53"/>
  <c r="CS31" i="53"/>
  <c r="CR31" i="53"/>
  <c r="CQ31" i="53"/>
  <c r="CP31" i="53"/>
  <c r="CO31" i="53"/>
  <c r="CN31" i="53"/>
  <c r="CM31" i="53"/>
  <c r="CL31" i="53"/>
  <c r="CK31" i="53"/>
  <c r="CJ31" i="53"/>
  <c r="CI31" i="53"/>
  <c r="CH31" i="53"/>
  <c r="CG31" i="53"/>
  <c r="CE31" i="53"/>
  <c r="CD31" i="53"/>
  <c r="CC31" i="53"/>
  <c r="CB31" i="53"/>
  <c r="CA31" i="53"/>
  <c r="BZ31" i="53"/>
  <c r="BY31" i="53"/>
  <c r="BX31" i="53"/>
  <c r="BW31" i="53"/>
  <c r="BV31" i="53"/>
  <c r="BU31" i="53"/>
  <c r="BT31" i="53"/>
  <c r="BS31" i="53"/>
  <c r="BR31" i="53"/>
  <c r="BQ31" i="53"/>
  <c r="BP31" i="53"/>
  <c r="BO31" i="53"/>
  <c r="BN31" i="53"/>
  <c r="BM31" i="53"/>
  <c r="DM31" i="53" s="1"/>
  <c r="BL31" i="53"/>
  <c r="BK31" i="53"/>
  <c r="BJ31" i="53"/>
  <c r="BI31" i="53"/>
  <c r="BH31" i="53"/>
  <c r="BG31" i="53"/>
  <c r="D31"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CB30" i="53"/>
  <c r="CA30" i="53"/>
  <c r="BZ30" i="53"/>
  <c r="BY30" i="53"/>
  <c r="BX30" i="53"/>
  <c r="BW30" i="53"/>
  <c r="BV30" i="53"/>
  <c r="BU30" i="53"/>
  <c r="BT30" i="53"/>
  <c r="BS30" i="53"/>
  <c r="BR30" i="53"/>
  <c r="BQ30" i="53"/>
  <c r="BP30" i="53"/>
  <c r="BO30" i="53"/>
  <c r="BN30" i="53"/>
  <c r="BM30" i="53"/>
  <c r="BL30" i="53"/>
  <c r="BK30" i="53"/>
  <c r="BJ30" i="53"/>
  <c r="BI30" i="53"/>
  <c r="BH30" i="53"/>
  <c r="BG30" i="53"/>
  <c r="D30" i="53"/>
  <c r="DV29" i="53"/>
  <c r="DE29" i="53"/>
  <c r="DD29" i="53"/>
  <c r="DC29" i="53"/>
  <c r="DB29" i="53"/>
  <c r="DA29" i="53"/>
  <c r="CZ29" i="53"/>
  <c r="CY29" i="53"/>
  <c r="CX29" i="53"/>
  <c r="CW29" i="53"/>
  <c r="CV29" i="53"/>
  <c r="CU29" i="53"/>
  <c r="CT29" i="53"/>
  <c r="CS29" i="53"/>
  <c r="CR29" i="53"/>
  <c r="CQ29" i="53"/>
  <c r="CP29" i="53"/>
  <c r="CO29" i="53"/>
  <c r="CN29" i="53"/>
  <c r="CM29" i="53"/>
  <c r="CL29" i="53"/>
  <c r="CK29" i="53"/>
  <c r="CJ29" i="53"/>
  <c r="CI29" i="53"/>
  <c r="CH29" i="53"/>
  <c r="CG29" i="53"/>
  <c r="CE29" i="53"/>
  <c r="CD29" i="53"/>
  <c r="ED29" i="53" s="1"/>
  <c r="CC29" i="53"/>
  <c r="CB29" i="53"/>
  <c r="CA29" i="53"/>
  <c r="BZ29" i="53"/>
  <c r="BY29" i="53"/>
  <c r="BX29" i="53"/>
  <c r="BW29" i="53"/>
  <c r="BV29" i="53"/>
  <c r="EV29" i="53" s="1"/>
  <c r="BU29" i="53"/>
  <c r="BT29" i="53"/>
  <c r="BS29" i="53"/>
  <c r="BR29" i="53"/>
  <c r="BQ29" i="53"/>
  <c r="BP29" i="53"/>
  <c r="BO29" i="53"/>
  <c r="BN29" i="53"/>
  <c r="EN29" i="53" s="1"/>
  <c r="BM29" i="53"/>
  <c r="BL29" i="53"/>
  <c r="BK29" i="53"/>
  <c r="BJ29" i="53"/>
  <c r="BI29" i="53"/>
  <c r="BH29" i="53"/>
  <c r="BG29" i="53"/>
  <c r="D29"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BZ28" i="53"/>
  <c r="DZ28" i="53" s="1"/>
  <c r="BY28" i="53"/>
  <c r="BX28" i="53"/>
  <c r="BW28" i="53"/>
  <c r="EW28" i="53" s="1"/>
  <c r="BV28" i="53"/>
  <c r="BU28" i="53"/>
  <c r="BT28" i="53"/>
  <c r="BS28" i="53"/>
  <c r="BR28" i="53"/>
  <c r="DR28" i="53" s="1"/>
  <c r="BQ28" i="53"/>
  <c r="BP28" i="53"/>
  <c r="BO28" i="53"/>
  <c r="BN28" i="53"/>
  <c r="BM28" i="53"/>
  <c r="BL28" i="53"/>
  <c r="BK28" i="53"/>
  <c r="BJ28" i="53"/>
  <c r="DJ28" i="53" s="1"/>
  <c r="BI28" i="53"/>
  <c r="BH28" i="53"/>
  <c r="BG28" i="53"/>
  <c r="EG28" i="53" s="1"/>
  <c r="D28" i="53"/>
  <c r="DE27" i="53"/>
  <c r="DD27" i="53"/>
  <c r="DC27" i="53"/>
  <c r="DB27" i="53"/>
  <c r="DA27" i="53"/>
  <c r="CZ27" i="53"/>
  <c r="CY27" i="53"/>
  <c r="CX27" i="53"/>
  <c r="CW27" i="53"/>
  <c r="CV27" i="53"/>
  <c r="CU27" i="53"/>
  <c r="CT27" i="53"/>
  <c r="CS27" i="53"/>
  <c r="CR27" i="53"/>
  <c r="CQ27" i="53"/>
  <c r="CP27" i="53"/>
  <c r="CO27" i="53"/>
  <c r="CN27" i="53"/>
  <c r="CM27" i="53"/>
  <c r="CL27" i="53"/>
  <c r="CK27" i="53"/>
  <c r="CJ27" i="53"/>
  <c r="CI27" i="53"/>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BK27" i="53"/>
  <c r="BJ27" i="53"/>
  <c r="BI27" i="53"/>
  <c r="BH27" i="53"/>
  <c r="EH27" i="53" s="1"/>
  <c r="BG27" i="53"/>
  <c r="D27"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FC26" i="53" s="1"/>
  <c r="CB26" i="53"/>
  <c r="CA26" i="53"/>
  <c r="BZ26" i="53"/>
  <c r="BY26" i="53"/>
  <c r="BX26" i="53"/>
  <c r="BW26" i="53"/>
  <c r="BV26" i="53"/>
  <c r="BU26" i="53"/>
  <c r="BT26" i="53"/>
  <c r="BS26" i="53"/>
  <c r="BR26" i="53"/>
  <c r="BQ26" i="53"/>
  <c r="BP26" i="53"/>
  <c r="BO26" i="53"/>
  <c r="BN26" i="53"/>
  <c r="BM26" i="53"/>
  <c r="BL26" i="53"/>
  <c r="BK26" i="53"/>
  <c r="BJ26" i="53"/>
  <c r="BI26" i="53"/>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BY25" i="53"/>
  <c r="BX25" i="53"/>
  <c r="BW25" i="53"/>
  <c r="DW25" i="53" s="1"/>
  <c r="BV25" i="53"/>
  <c r="BU25" i="53"/>
  <c r="BT25" i="53"/>
  <c r="BS25" i="53"/>
  <c r="BR25" i="53"/>
  <c r="BQ25" i="53"/>
  <c r="BP25" i="53"/>
  <c r="BO25" i="53"/>
  <c r="BN25" i="53"/>
  <c r="BM25" i="53"/>
  <c r="BL25" i="53"/>
  <c r="BK25" i="53"/>
  <c r="BJ25" i="53"/>
  <c r="BI25" i="53"/>
  <c r="BH25" i="53"/>
  <c r="BG25" i="53"/>
  <c r="DG25" i="53" s="1"/>
  <c r="D25"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BX24" i="53"/>
  <c r="BW24" i="53"/>
  <c r="BV24" i="53"/>
  <c r="BU24" i="53"/>
  <c r="BT24" i="53"/>
  <c r="ET24" i="53" s="1"/>
  <c r="BS24" i="53"/>
  <c r="DS24" i="53" s="1"/>
  <c r="BR24" i="53"/>
  <c r="BQ24" i="53"/>
  <c r="BP24" i="53"/>
  <c r="BO24" i="53"/>
  <c r="BN24" i="53"/>
  <c r="BM24" i="53"/>
  <c r="BL24" i="53"/>
  <c r="BK24" i="53"/>
  <c r="DK24" i="53" s="1"/>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BO23" i="53"/>
  <c r="BN23" i="53"/>
  <c r="BM23" i="53"/>
  <c r="BL23" i="53"/>
  <c r="BK23" i="53"/>
  <c r="BJ23" i="53"/>
  <c r="EJ23" i="53" s="1"/>
  <c r="BI23" i="53"/>
  <c r="BH23" i="53"/>
  <c r="BG23" i="53"/>
  <c r="DG23" i="53" s="1"/>
  <c r="D23" i="53"/>
  <c r="DS22" i="53"/>
  <c r="DE22" i="53"/>
  <c r="DD22" i="53"/>
  <c r="DC22" i="53"/>
  <c r="DB22" i="53"/>
  <c r="FB22" i="53" s="1"/>
  <c r="DA22" i="53"/>
  <c r="CZ22" i="53"/>
  <c r="CY22" i="53"/>
  <c r="CX22" i="53"/>
  <c r="CW22" i="53"/>
  <c r="CV22" i="53"/>
  <c r="CU22" i="53"/>
  <c r="CT22" i="53"/>
  <c r="ET22" i="53" s="1"/>
  <c r="CS22" i="53"/>
  <c r="CR22" i="53"/>
  <c r="CQ22" i="53"/>
  <c r="CP22" i="53"/>
  <c r="CO22" i="53"/>
  <c r="CN22" i="53"/>
  <c r="CM22" i="53"/>
  <c r="CL22" i="53"/>
  <c r="EL22" i="53" s="1"/>
  <c r="CK22" i="53"/>
  <c r="CJ22" i="53"/>
  <c r="CI22" i="53"/>
  <c r="CH22" i="53"/>
  <c r="CG22" i="53"/>
  <c r="CE22" i="53"/>
  <c r="CD22" i="53"/>
  <c r="CC22" i="53"/>
  <c r="EC22" i="53" s="1"/>
  <c r="CB22" i="53"/>
  <c r="CA22" i="53"/>
  <c r="FA22" i="53" s="1"/>
  <c r="BZ22" i="53"/>
  <c r="EZ22" i="53" s="1"/>
  <c r="BY22" i="53"/>
  <c r="BX22" i="53"/>
  <c r="BW22" i="53"/>
  <c r="BV22" i="53"/>
  <c r="BU22" i="53"/>
  <c r="BT22" i="53"/>
  <c r="BS22" i="53"/>
  <c r="ES22" i="53" s="1"/>
  <c r="BR22" i="53"/>
  <c r="DR22" i="53" s="1"/>
  <c r="BQ22" i="53"/>
  <c r="BP22" i="53"/>
  <c r="BO22" i="53"/>
  <c r="BN22" i="53"/>
  <c r="BM22" i="53"/>
  <c r="DM22" i="53" s="1"/>
  <c r="BL22" i="53"/>
  <c r="BK22" i="53"/>
  <c r="EK22" i="53" s="1"/>
  <c r="BJ22" i="53"/>
  <c r="BI22" i="53"/>
  <c r="BH22" i="53"/>
  <c r="BG22" i="53"/>
  <c r="D22" i="53"/>
  <c r="DE21" i="53"/>
  <c r="DD21" i="53"/>
  <c r="DC21" i="53"/>
  <c r="DB21" i="53"/>
  <c r="DA21" i="53"/>
  <c r="EA21" i="53" s="1"/>
  <c r="CZ21" i="53"/>
  <c r="CY21" i="53"/>
  <c r="CX21" i="53"/>
  <c r="CW21" i="53"/>
  <c r="CV21" i="53"/>
  <c r="CU21" i="53"/>
  <c r="CT21" i="53"/>
  <c r="CS21" i="53"/>
  <c r="ES21" i="53" s="1"/>
  <c r="CR21" i="53"/>
  <c r="CQ21" i="53"/>
  <c r="CP21" i="53"/>
  <c r="CO21" i="53"/>
  <c r="CN21" i="53"/>
  <c r="CM21" i="53"/>
  <c r="CL21" i="53"/>
  <c r="CK21" i="53"/>
  <c r="DK21" i="53" s="1"/>
  <c r="CJ21" i="53"/>
  <c r="CI21" i="53"/>
  <c r="CH21" i="53"/>
  <c r="CG21" i="53"/>
  <c r="CE21" i="53"/>
  <c r="CD21" i="53"/>
  <c r="ED21" i="53" s="1"/>
  <c r="CC21" i="53"/>
  <c r="CB21" i="53"/>
  <c r="CA21" i="53"/>
  <c r="BZ21" i="53"/>
  <c r="BY21" i="53"/>
  <c r="BX21" i="53"/>
  <c r="EX21" i="53" s="1"/>
  <c r="BW21" i="53"/>
  <c r="BV21" i="53"/>
  <c r="BU21" i="53"/>
  <c r="BT21" i="53"/>
  <c r="BS21" i="53"/>
  <c r="BR21" i="53"/>
  <c r="BQ21" i="53"/>
  <c r="BP21" i="53"/>
  <c r="EP21" i="53" s="1"/>
  <c r="BO21" i="53"/>
  <c r="BN21" i="53"/>
  <c r="DN21" i="53" s="1"/>
  <c r="BM21" i="53"/>
  <c r="BL21" i="53"/>
  <c r="BK21" i="53"/>
  <c r="BJ21" i="53"/>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EG20" i="53" s="1"/>
  <c r="CE20" i="53"/>
  <c r="CD20" i="53"/>
  <c r="CC20" i="53"/>
  <c r="CB20" i="53"/>
  <c r="CA20" i="53"/>
  <c r="BZ20" i="53"/>
  <c r="BY20" i="53"/>
  <c r="BX20" i="53"/>
  <c r="BW20" i="53"/>
  <c r="BV20" i="53"/>
  <c r="BU20" i="53"/>
  <c r="BT20" i="53"/>
  <c r="BS20" i="53"/>
  <c r="BR20" i="53"/>
  <c r="BQ20" i="53"/>
  <c r="BP20" i="53"/>
  <c r="BO20" i="53"/>
  <c r="BN20" i="53"/>
  <c r="BM20" i="53"/>
  <c r="BL20" i="53"/>
  <c r="BK20" i="53"/>
  <c r="BJ20" i="53"/>
  <c r="BI20" i="53"/>
  <c r="BH20" i="53"/>
  <c r="BG20" i="53"/>
  <c r="D20" i="53"/>
  <c r="DE19" i="53"/>
  <c r="DD19" i="53"/>
  <c r="DC19" i="53"/>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CA19" i="53"/>
  <c r="FA19" i="53" s="1"/>
  <c r="BZ19" i="53"/>
  <c r="BY19" i="53"/>
  <c r="BX19" i="53"/>
  <c r="BW19" i="53"/>
  <c r="BV19" i="53"/>
  <c r="BU19" i="53"/>
  <c r="BT19" i="53"/>
  <c r="BS19" i="53"/>
  <c r="BR19" i="53"/>
  <c r="BQ19" i="53"/>
  <c r="BP19" i="53"/>
  <c r="BO19" i="53"/>
  <c r="BN19" i="53"/>
  <c r="BM19" i="53"/>
  <c r="BL19" i="53"/>
  <c r="BK19" i="53"/>
  <c r="EK19" i="53" s="1"/>
  <c r="BJ19" i="53"/>
  <c r="BI19" i="53"/>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CA18" i="53"/>
  <c r="BZ18" i="53"/>
  <c r="BY18" i="53"/>
  <c r="BX18" i="53"/>
  <c r="BW18" i="53"/>
  <c r="BV18" i="53"/>
  <c r="BU18" i="53"/>
  <c r="BT18" i="53"/>
  <c r="BS18" i="53"/>
  <c r="BR18" i="53"/>
  <c r="ER18" i="53" s="1"/>
  <c r="BQ18" i="53"/>
  <c r="BP18" i="53"/>
  <c r="BO18" i="53"/>
  <c r="BN18" i="53"/>
  <c r="EN18" i="53" s="1"/>
  <c r="BM18" i="53"/>
  <c r="BL18" i="53"/>
  <c r="BK18" i="53"/>
  <c r="BJ18" i="53"/>
  <c r="EJ18" i="53" s="1"/>
  <c r="BI18" i="53"/>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FC56" i="52" s="1"/>
  <c r="CB56" i="52"/>
  <c r="CA56" i="52"/>
  <c r="BZ56" i="52"/>
  <c r="BY56" i="52"/>
  <c r="BX56" i="52"/>
  <c r="BW56" i="52"/>
  <c r="BV56" i="52"/>
  <c r="BU56" i="52"/>
  <c r="BT56" i="52"/>
  <c r="BS56" i="52"/>
  <c r="BR56" i="52"/>
  <c r="BQ56" i="52"/>
  <c r="BP56" i="52"/>
  <c r="BO56" i="52"/>
  <c r="BN56" i="52"/>
  <c r="BM56" i="52"/>
  <c r="BL56" i="52"/>
  <c r="BK56" i="52"/>
  <c r="BJ56" i="52"/>
  <c r="BI56" i="52"/>
  <c r="BH56" i="52"/>
  <c r="BG56" i="52"/>
  <c r="D56" i="52"/>
  <c r="DE55" i="52"/>
  <c r="DD55" i="52"/>
  <c r="DC55" i="52"/>
  <c r="DB55" i="52"/>
  <c r="DA55" i="52"/>
  <c r="CZ55" i="52"/>
  <c r="CY55" i="52"/>
  <c r="CX55" i="52"/>
  <c r="CW55" i="52"/>
  <c r="CV55" i="52"/>
  <c r="CU55" i="52"/>
  <c r="CT55" i="52"/>
  <c r="CS55" i="52"/>
  <c r="CR55" i="52"/>
  <c r="CQ55" i="52"/>
  <c r="CP55" i="52"/>
  <c r="CO55" i="52"/>
  <c r="CN55" i="52"/>
  <c r="CM55" i="52"/>
  <c r="CL55" i="52"/>
  <c r="CK55" i="52"/>
  <c r="CJ55" i="52"/>
  <c r="CI55" i="52"/>
  <c r="CH55" i="52"/>
  <c r="CG55" i="52"/>
  <c r="CE55" i="52"/>
  <c r="FE55" i="52" s="1"/>
  <c r="CD55" i="52"/>
  <c r="CC55" i="52"/>
  <c r="CB55" i="52"/>
  <c r="CA55" i="52"/>
  <c r="BZ55" i="52"/>
  <c r="DZ55" i="52" s="1"/>
  <c r="BY55" i="52"/>
  <c r="BX55" i="52"/>
  <c r="BW55" i="52"/>
  <c r="EW55" i="52" s="1"/>
  <c r="BV55" i="52"/>
  <c r="BU55" i="52"/>
  <c r="BT55" i="52"/>
  <c r="BS55" i="52"/>
  <c r="BR55" i="52"/>
  <c r="BQ55" i="52"/>
  <c r="BP55" i="52"/>
  <c r="BO55" i="52"/>
  <c r="BN55" i="52"/>
  <c r="BM55" i="52"/>
  <c r="BL55" i="52"/>
  <c r="BK55" i="52"/>
  <c r="BJ55" i="52"/>
  <c r="BI55" i="52"/>
  <c r="BH55" i="52"/>
  <c r="BG55" i="52"/>
  <c r="EG55" i="52" s="1"/>
  <c r="D55" i="52"/>
  <c r="DE54" i="52"/>
  <c r="DD54" i="52"/>
  <c r="DC54" i="52"/>
  <c r="DB54" i="52"/>
  <c r="DA54" i="52"/>
  <c r="CZ54" i="52"/>
  <c r="CY54" i="52"/>
  <c r="CX54" i="52"/>
  <c r="CW54" i="52"/>
  <c r="CV54" i="52"/>
  <c r="CU54" i="52"/>
  <c r="CT54" i="52"/>
  <c r="CS54" i="52"/>
  <c r="CR54" i="52"/>
  <c r="CQ54" i="52"/>
  <c r="CP54" i="52"/>
  <c r="CO54" i="52"/>
  <c r="CN54" i="52"/>
  <c r="CM54" i="52"/>
  <c r="CL54" i="52"/>
  <c r="CK54" i="52"/>
  <c r="CJ54" i="52"/>
  <c r="CI54" i="52"/>
  <c r="CH54" i="52"/>
  <c r="CG54" i="52"/>
  <c r="CE54" i="52"/>
  <c r="FE54" i="52" s="1"/>
  <c r="CD54" i="52"/>
  <c r="CC54" i="52"/>
  <c r="FC54" i="52" s="1"/>
  <c r="CB54" i="52"/>
  <c r="FB54" i="52" s="1"/>
  <c r="CA54" i="52"/>
  <c r="BZ54" i="52"/>
  <c r="BY54" i="52"/>
  <c r="BX54" i="52"/>
  <c r="EX54" i="52" s="1"/>
  <c r="BW54" i="52"/>
  <c r="DW54" i="52" s="1"/>
  <c r="BV54" i="52"/>
  <c r="BU54" i="52"/>
  <c r="EU54" i="52" s="1"/>
  <c r="BT54" i="52"/>
  <c r="ET54" i="52" s="1"/>
  <c r="BS54" i="52"/>
  <c r="BR54" i="52"/>
  <c r="BQ54" i="52"/>
  <c r="BP54" i="52"/>
  <c r="EP54" i="52" s="1"/>
  <c r="BO54" i="52"/>
  <c r="EO54" i="52" s="1"/>
  <c r="BN54" i="52"/>
  <c r="BM54" i="52"/>
  <c r="EM54" i="52" s="1"/>
  <c r="BL54" i="52"/>
  <c r="EL54" i="52" s="1"/>
  <c r="BK54" i="52"/>
  <c r="BJ54" i="52"/>
  <c r="BI54" i="52"/>
  <c r="BH54" i="52"/>
  <c r="EH54" i="52" s="1"/>
  <c r="BG54" i="52"/>
  <c r="D54" i="52"/>
  <c r="DE53" i="52"/>
  <c r="DD53" i="52"/>
  <c r="DC53" i="52"/>
  <c r="DB53" i="52"/>
  <c r="DA53" i="52"/>
  <c r="CZ53" i="52"/>
  <c r="CY53" i="52"/>
  <c r="CX53" i="52"/>
  <c r="CW53" i="52"/>
  <c r="CV53" i="52"/>
  <c r="CU53" i="52"/>
  <c r="CT53" i="52"/>
  <c r="CS53" i="52"/>
  <c r="CR53" i="52"/>
  <c r="CQ53" i="52"/>
  <c r="CP53" i="52"/>
  <c r="CO53" i="52"/>
  <c r="CN53" i="52"/>
  <c r="CM53" i="52"/>
  <c r="CL53" i="52"/>
  <c r="CK53" i="52"/>
  <c r="CJ53" i="52"/>
  <c r="CI53" i="52"/>
  <c r="CH53" i="52"/>
  <c r="CG53" i="52"/>
  <c r="CE53" i="52"/>
  <c r="CD53" i="52"/>
  <c r="CC53" i="52"/>
  <c r="CB53" i="52"/>
  <c r="CA53" i="52"/>
  <c r="BZ53" i="52"/>
  <c r="BY53" i="52"/>
  <c r="BX53" i="52"/>
  <c r="BW53" i="52"/>
  <c r="BV53" i="52"/>
  <c r="BU53" i="52"/>
  <c r="BT53" i="52"/>
  <c r="BS53" i="52"/>
  <c r="BR53" i="52"/>
  <c r="BQ53" i="52"/>
  <c r="BP53" i="52"/>
  <c r="BO53" i="52"/>
  <c r="EO53" i="52" s="1"/>
  <c r="BN53" i="52"/>
  <c r="BM53" i="52"/>
  <c r="BL53" i="52"/>
  <c r="BK53" i="52"/>
  <c r="BJ53" i="52"/>
  <c r="BI53" i="52"/>
  <c r="BH53" i="52"/>
  <c r="BG53" i="52"/>
  <c r="D53" i="52"/>
  <c r="DE52" i="52"/>
  <c r="DD52" i="52"/>
  <c r="DC52" i="52"/>
  <c r="DB52" i="52"/>
  <c r="DA52" i="52"/>
  <c r="CZ52" i="52"/>
  <c r="CY52" i="52"/>
  <c r="CX52" i="52"/>
  <c r="CW52" i="52"/>
  <c r="CV52" i="52"/>
  <c r="CU52" i="52"/>
  <c r="CT52" i="52"/>
  <c r="CS52" i="52"/>
  <c r="CR52" i="52"/>
  <c r="CQ52" i="52"/>
  <c r="CP52" i="52"/>
  <c r="CO52" i="52"/>
  <c r="CN52" i="52"/>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BH52" i="52"/>
  <c r="BG52" i="52"/>
  <c r="D52" i="52"/>
  <c r="DE51" i="52"/>
  <c r="DD51" i="52"/>
  <c r="DC51" i="52"/>
  <c r="DB51" i="52"/>
  <c r="DA51" i="52"/>
  <c r="CZ51" i="52"/>
  <c r="CY51" i="52"/>
  <c r="CX51" i="52"/>
  <c r="CW51" i="52"/>
  <c r="CV51" i="52"/>
  <c r="CU51" i="52"/>
  <c r="CT51" i="52"/>
  <c r="CS51" i="52"/>
  <c r="CR51" i="52"/>
  <c r="CQ51" i="52"/>
  <c r="CP51" i="52"/>
  <c r="CO51" i="52"/>
  <c r="CN51" i="52"/>
  <c r="CM51" i="52"/>
  <c r="CL51" i="52"/>
  <c r="CK51" i="52"/>
  <c r="CJ51" i="52"/>
  <c r="CI51" i="52"/>
  <c r="CH51" i="52"/>
  <c r="CG51" i="52"/>
  <c r="CE51" i="52"/>
  <c r="CD51" i="52"/>
  <c r="CC51" i="52"/>
  <c r="CB51" i="52"/>
  <c r="CA51" i="52"/>
  <c r="BZ51" i="52"/>
  <c r="EZ51" i="52" s="1"/>
  <c r="BY51" i="52"/>
  <c r="BX51" i="52"/>
  <c r="BW51" i="52"/>
  <c r="BV51" i="52"/>
  <c r="BU51" i="52"/>
  <c r="BT51" i="52"/>
  <c r="BS51" i="52"/>
  <c r="BR51" i="52"/>
  <c r="DR51" i="52" s="1"/>
  <c r="BQ51" i="52"/>
  <c r="BP51" i="52"/>
  <c r="BO51" i="52"/>
  <c r="BN51" i="52"/>
  <c r="DN51" i="52" s="1"/>
  <c r="BM51" i="52"/>
  <c r="BL51" i="52"/>
  <c r="BK51" i="52"/>
  <c r="BJ51" i="52"/>
  <c r="BI51" i="52"/>
  <c r="BH51" i="52"/>
  <c r="BG51" i="52"/>
  <c r="D51" i="52"/>
  <c r="DE50" i="52"/>
  <c r="DD50" i="52"/>
  <c r="DC50" i="52"/>
  <c r="DB50" i="52"/>
  <c r="DA50" i="52"/>
  <c r="CZ50" i="52"/>
  <c r="CY50" i="52"/>
  <c r="CX50" i="52"/>
  <c r="CW50" i="52"/>
  <c r="CV50" i="52"/>
  <c r="CU50" i="52"/>
  <c r="CT50" i="52"/>
  <c r="CS50" i="52"/>
  <c r="CR50" i="52"/>
  <c r="CQ50" i="52"/>
  <c r="CP50" i="52"/>
  <c r="CO50" i="52"/>
  <c r="CN50" i="52"/>
  <c r="CM50" i="52"/>
  <c r="CL50" i="52"/>
  <c r="CK50" i="52"/>
  <c r="CJ50" i="52"/>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CD49" i="52"/>
  <c r="CC49" i="52"/>
  <c r="CB49" i="52"/>
  <c r="CA49" i="52"/>
  <c r="BZ49" i="52"/>
  <c r="BY49" i="52"/>
  <c r="BX49" i="52"/>
  <c r="BW49" i="52"/>
  <c r="BV49" i="52"/>
  <c r="BU49" i="52"/>
  <c r="BT49" i="52"/>
  <c r="ET49" i="52" s="1"/>
  <c r="BS49" i="52"/>
  <c r="BR49" i="52"/>
  <c r="BQ49" i="52"/>
  <c r="BP49" i="52"/>
  <c r="BO49" i="52"/>
  <c r="BN49" i="52"/>
  <c r="BM49" i="52"/>
  <c r="BL49" i="52"/>
  <c r="DL49" i="52" s="1"/>
  <c r="BK49" i="52"/>
  <c r="BJ49" i="52"/>
  <c r="BI49" i="52"/>
  <c r="BH49" i="52"/>
  <c r="BG49" i="52"/>
  <c r="D49" i="52"/>
  <c r="DE48" i="52"/>
  <c r="DD48" i="52"/>
  <c r="DC48" i="52"/>
  <c r="DB48" i="52"/>
  <c r="DA48" i="52"/>
  <c r="CZ48" i="52"/>
  <c r="CY48" i="52"/>
  <c r="CX48" i="52"/>
  <c r="CW48" i="52"/>
  <c r="CV48" i="52"/>
  <c r="CU48" i="52"/>
  <c r="DU48" i="52" s="1"/>
  <c r="CT48" i="52"/>
  <c r="CS48" i="52"/>
  <c r="CR48" i="52"/>
  <c r="CQ48" i="52"/>
  <c r="CP48" i="52"/>
  <c r="CO48" i="52"/>
  <c r="CN48" i="52"/>
  <c r="CM48" i="52"/>
  <c r="EM48" i="52" s="1"/>
  <c r="CL48" i="52"/>
  <c r="CK48" i="52"/>
  <c r="CJ48" i="52"/>
  <c r="CI48" i="52"/>
  <c r="CH48" i="52"/>
  <c r="CG48" i="52"/>
  <c r="CE48" i="52"/>
  <c r="CD48" i="52"/>
  <c r="CC48" i="52"/>
  <c r="CB48" i="52"/>
  <c r="CA48" i="52"/>
  <c r="BZ48" i="52"/>
  <c r="EZ48" i="52" s="1"/>
  <c r="BY48" i="52"/>
  <c r="BX48" i="52"/>
  <c r="BW48" i="52"/>
  <c r="BV48" i="52"/>
  <c r="BU48" i="52"/>
  <c r="BT48" i="52"/>
  <c r="BS48" i="52"/>
  <c r="BR48" i="52"/>
  <c r="ER48" i="52" s="1"/>
  <c r="BQ48" i="52"/>
  <c r="BP48" i="52"/>
  <c r="BO48" i="52"/>
  <c r="BN48" i="52"/>
  <c r="BM48" i="52"/>
  <c r="BL48" i="52"/>
  <c r="BK48" i="52"/>
  <c r="BJ48" i="52"/>
  <c r="EJ48" i="52" s="1"/>
  <c r="BI48" i="52"/>
  <c r="BH48" i="52"/>
  <c r="BG48" i="52"/>
  <c r="D48"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CD47" i="52"/>
  <c r="FD47" i="52" s="1"/>
  <c r="CC47" i="52"/>
  <c r="CB47" i="52"/>
  <c r="CA47" i="52"/>
  <c r="FA47" i="52" s="1"/>
  <c r="BZ47" i="52"/>
  <c r="BY47" i="52"/>
  <c r="BX47" i="52"/>
  <c r="BW47" i="52"/>
  <c r="BV47" i="52"/>
  <c r="EV47" i="52" s="1"/>
  <c r="BU47" i="52"/>
  <c r="BT47" i="52"/>
  <c r="BS47" i="52"/>
  <c r="ES47" i="52" s="1"/>
  <c r="BR47" i="52"/>
  <c r="ER47" i="52" s="1"/>
  <c r="BQ47" i="52"/>
  <c r="BP47" i="52"/>
  <c r="BO47" i="52"/>
  <c r="BN47" i="52"/>
  <c r="EN47" i="52" s="1"/>
  <c r="BM47" i="52"/>
  <c r="BL47" i="52"/>
  <c r="BK47" i="52"/>
  <c r="EK47" i="52" s="1"/>
  <c r="BJ47" i="52"/>
  <c r="DJ47" i="52" s="1"/>
  <c r="BI47" i="52"/>
  <c r="BH47" i="52"/>
  <c r="BG47" i="52"/>
  <c r="D47"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CD46" i="52"/>
  <c r="CC46" i="52"/>
  <c r="CB46" i="52"/>
  <c r="CA46" i="52"/>
  <c r="BZ46" i="52"/>
  <c r="BY46" i="52"/>
  <c r="BX46" i="52"/>
  <c r="EX46" i="52" s="1"/>
  <c r="BW46" i="52"/>
  <c r="BV46" i="52"/>
  <c r="BU46" i="52"/>
  <c r="BT46" i="52"/>
  <c r="BS46" i="52"/>
  <c r="BR46" i="52"/>
  <c r="BQ46" i="52"/>
  <c r="BP46" i="52"/>
  <c r="EP46" i="52" s="1"/>
  <c r="BO46" i="52"/>
  <c r="BN46" i="52"/>
  <c r="BM46" i="52"/>
  <c r="BL46" i="52"/>
  <c r="BK46" i="52"/>
  <c r="BJ46" i="52"/>
  <c r="BI46" i="52"/>
  <c r="BH46" i="52"/>
  <c r="EH46" i="52" s="1"/>
  <c r="BG46" i="52"/>
  <c r="D46" i="52"/>
  <c r="DE45" i="52"/>
  <c r="DD45" i="52"/>
  <c r="DC45" i="52"/>
  <c r="DB45" i="52"/>
  <c r="DA45" i="52"/>
  <c r="CZ45" i="52"/>
  <c r="CY45" i="52"/>
  <c r="CX45" i="52"/>
  <c r="CW45" i="52"/>
  <c r="CV45" i="52"/>
  <c r="CU45" i="52"/>
  <c r="CT45" i="52"/>
  <c r="CS45" i="52"/>
  <c r="CR45" i="52"/>
  <c r="CQ45" i="52"/>
  <c r="CP45" i="52"/>
  <c r="CO45" i="52"/>
  <c r="CN45" i="52"/>
  <c r="CM45" i="52"/>
  <c r="CL45" i="52"/>
  <c r="CK45" i="52"/>
  <c r="CJ45" i="52"/>
  <c r="CI45" i="52"/>
  <c r="CH45" i="52"/>
  <c r="CG45" i="52"/>
  <c r="CE45" i="52"/>
  <c r="CD45" i="52"/>
  <c r="FD45" i="52" s="1"/>
  <c r="CC45" i="52"/>
  <c r="CB45" i="52"/>
  <c r="CA45" i="52"/>
  <c r="BZ45" i="52"/>
  <c r="BY45" i="52"/>
  <c r="BX45" i="52"/>
  <c r="BW45" i="52"/>
  <c r="BV45" i="52"/>
  <c r="EV45" i="52" s="1"/>
  <c r="BU45" i="52"/>
  <c r="BT45" i="52"/>
  <c r="BS45" i="52"/>
  <c r="BR45" i="52"/>
  <c r="BQ45" i="52"/>
  <c r="BP45" i="52"/>
  <c r="BO45" i="52"/>
  <c r="BN45" i="52"/>
  <c r="EN45" i="52" s="1"/>
  <c r="BM45" i="52"/>
  <c r="BL45" i="52"/>
  <c r="BK45" i="52"/>
  <c r="BJ45" i="52"/>
  <c r="BI45" i="52"/>
  <c r="BH45" i="52"/>
  <c r="BG45" i="52"/>
  <c r="D45" i="52"/>
  <c r="DE44" i="52"/>
  <c r="DD44" i="52"/>
  <c r="DC44" i="52"/>
  <c r="DB44" i="52"/>
  <c r="DA44" i="52"/>
  <c r="CZ44" i="52"/>
  <c r="CY44" i="52"/>
  <c r="CX44" i="52"/>
  <c r="CW44" i="52"/>
  <c r="CV44" i="52"/>
  <c r="CU44" i="52"/>
  <c r="CT44" i="52"/>
  <c r="CS44" i="52"/>
  <c r="CR44" i="52"/>
  <c r="CQ44" i="52"/>
  <c r="CP44" i="52"/>
  <c r="CO44" i="52"/>
  <c r="CN44" i="52"/>
  <c r="CM44" i="52"/>
  <c r="CL44" i="52"/>
  <c r="CK44" i="52"/>
  <c r="CJ44" i="52"/>
  <c r="CI44" i="52"/>
  <c r="CH44" i="52"/>
  <c r="CG44" i="52"/>
  <c r="CE44" i="52"/>
  <c r="CD44" i="52"/>
  <c r="CC44" i="52"/>
  <c r="CB44" i="52"/>
  <c r="CA44" i="52"/>
  <c r="BZ44" i="52"/>
  <c r="BY44" i="52"/>
  <c r="BX44" i="52"/>
  <c r="BW44" i="52"/>
  <c r="BV44" i="52"/>
  <c r="BU44" i="52"/>
  <c r="BT44" i="52"/>
  <c r="BS44" i="52"/>
  <c r="BR44" i="52"/>
  <c r="BQ44" i="52"/>
  <c r="EQ44" i="52" s="1"/>
  <c r="BP44" i="52"/>
  <c r="BO44" i="52"/>
  <c r="BN44" i="52"/>
  <c r="BM44" i="52"/>
  <c r="BL44" i="52"/>
  <c r="BK44" i="52"/>
  <c r="BJ44" i="52"/>
  <c r="BI44" i="52"/>
  <c r="EI44" i="52" s="1"/>
  <c r="BH44" i="52"/>
  <c r="BG44" i="52"/>
  <c r="D44"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BY43" i="52"/>
  <c r="EY43" i="52" s="1"/>
  <c r="BX43" i="52"/>
  <c r="EX43" i="52" s="1"/>
  <c r="BW43" i="52"/>
  <c r="EW43" i="52" s="1"/>
  <c r="BV43" i="52"/>
  <c r="BU43" i="52"/>
  <c r="BT43" i="52"/>
  <c r="BS43" i="52"/>
  <c r="BR43" i="52"/>
  <c r="BQ43" i="52"/>
  <c r="BP43" i="52"/>
  <c r="EP43" i="52" s="1"/>
  <c r="BO43" i="52"/>
  <c r="EO43" i="52" s="1"/>
  <c r="BN43" i="52"/>
  <c r="BM43" i="52"/>
  <c r="BL43" i="52"/>
  <c r="BK43" i="52"/>
  <c r="BJ43" i="52"/>
  <c r="BI43" i="52"/>
  <c r="BH43" i="52"/>
  <c r="EH43" i="52" s="1"/>
  <c r="BG43" i="52"/>
  <c r="EG43" i="52" s="1"/>
  <c r="D43" i="52"/>
  <c r="DE42" i="52"/>
  <c r="DD42" i="52"/>
  <c r="DC42" i="52"/>
  <c r="DB42" i="52"/>
  <c r="DA42" i="52"/>
  <c r="CZ42" i="52"/>
  <c r="CY42" i="52"/>
  <c r="CX42" i="52"/>
  <c r="CW42" i="52"/>
  <c r="CV42" i="52"/>
  <c r="CU42" i="52"/>
  <c r="CT42" i="52"/>
  <c r="CS42" i="52"/>
  <c r="CR42" i="52"/>
  <c r="ER42" i="52" s="1"/>
  <c r="CQ42" i="52"/>
  <c r="CP42" i="52"/>
  <c r="CO42" i="52"/>
  <c r="CN42" i="52"/>
  <c r="CM42" i="52"/>
  <c r="CL42" i="52"/>
  <c r="CK42" i="52"/>
  <c r="CJ42" i="52"/>
  <c r="CI42" i="52"/>
  <c r="CH42" i="52"/>
  <c r="CG42" i="52"/>
  <c r="CE42" i="52"/>
  <c r="CD42" i="52"/>
  <c r="CC42" i="52"/>
  <c r="CB42" i="52"/>
  <c r="FB42" i="52" s="1"/>
  <c r="CA42" i="52"/>
  <c r="BZ42" i="52"/>
  <c r="BY42" i="52"/>
  <c r="BX42" i="52"/>
  <c r="BW42" i="52"/>
  <c r="EW42" i="52" s="1"/>
  <c r="BV42" i="52"/>
  <c r="BU42" i="52"/>
  <c r="BT42" i="52"/>
  <c r="ET42" i="52" s="1"/>
  <c r="BS42" i="52"/>
  <c r="BR42" i="52"/>
  <c r="BQ42" i="52"/>
  <c r="BP42" i="52"/>
  <c r="BO42" i="52"/>
  <c r="DO42" i="52" s="1"/>
  <c r="BN42" i="52"/>
  <c r="BM42" i="52"/>
  <c r="BL42" i="52"/>
  <c r="EL42" i="52" s="1"/>
  <c r="BK42" i="52"/>
  <c r="BJ42" i="52"/>
  <c r="BI42" i="52"/>
  <c r="BH42" i="52"/>
  <c r="BG42" i="52"/>
  <c r="D42"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FE41" i="52" s="1"/>
  <c r="CD41" i="52"/>
  <c r="CC41" i="52"/>
  <c r="CB41" i="52"/>
  <c r="FB41" i="52" s="1"/>
  <c r="CA41" i="52"/>
  <c r="BZ41" i="52"/>
  <c r="BY41" i="52"/>
  <c r="BX41" i="52"/>
  <c r="BW41" i="52"/>
  <c r="BV41" i="52"/>
  <c r="BU41" i="52"/>
  <c r="BT41" i="52"/>
  <c r="DT41" i="52" s="1"/>
  <c r="BS41" i="52"/>
  <c r="DS41" i="52" s="1"/>
  <c r="BR41" i="52"/>
  <c r="BQ41" i="52"/>
  <c r="BP41" i="52"/>
  <c r="BO41" i="52"/>
  <c r="EO41" i="52" s="1"/>
  <c r="BN41" i="52"/>
  <c r="BM41" i="52"/>
  <c r="BL41" i="52"/>
  <c r="DL41" i="52" s="1"/>
  <c r="BK41" i="52"/>
  <c r="BJ41" i="52"/>
  <c r="BI41" i="52"/>
  <c r="BH41" i="52"/>
  <c r="BG41" i="52"/>
  <c r="D41"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CA40" i="52"/>
  <c r="FA40" i="52" s="1"/>
  <c r="BZ40" i="52"/>
  <c r="EZ40" i="52" s="1"/>
  <c r="BY40" i="52"/>
  <c r="BX40" i="52"/>
  <c r="DX40" i="52" s="1"/>
  <c r="BW40" i="52"/>
  <c r="BV40" i="52"/>
  <c r="BU40" i="52"/>
  <c r="BT40" i="52"/>
  <c r="BS40" i="52"/>
  <c r="ES40" i="52" s="1"/>
  <c r="BR40" i="52"/>
  <c r="ER40" i="52" s="1"/>
  <c r="BQ40" i="52"/>
  <c r="BP40" i="52"/>
  <c r="BO40" i="52"/>
  <c r="BN40" i="52"/>
  <c r="BM40" i="52"/>
  <c r="BL40" i="52"/>
  <c r="BK40" i="52"/>
  <c r="EK40" i="52" s="1"/>
  <c r="BJ40" i="52"/>
  <c r="EJ40" i="52" s="1"/>
  <c r="BI40" i="52"/>
  <c r="BH40" i="52"/>
  <c r="DH40" i="52" s="1"/>
  <c r="BG40" i="52"/>
  <c r="D40" i="52"/>
  <c r="DE39" i="52"/>
  <c r="DD39" i="52"/>
  <c r="DC39" i="52"/>
  <c r="DB39" i="52"/>
  <c r="DA39" i="52"/>
  <c r="CZ39" i="52"/>
  <c r="DZ39" i="52" s="1"/>
  <c r="CY39" i="52"/>
  <c r="CX39" i="52"/>
  <c r="CW39" i="52"/>
  <c r="CV39" i="52"/>
  <c r="CU39" i="52"/>
  <c r="CT39" i="52"/>
  <c r="CS39" i="52"/>
  <c r="CR39" i="52"/>
  <c r="CQ39" i="52"/>
  <c r="CP39" i="52"/>
  <c r="CO39" i="52"/>
  <c r="CN39" i="52"/>
  <c r="CM39" i="52"/>
  <c r="CL39" i="52"/>
  <c r="CK39" i="52"/>
  <c r="CJ39" i="52"/>
  <c r="CI39" i="52"/>
  <c r="CH39" i="52"/>
  <c r="CG39" i="52"/>
  <c r="CE39" i="52"/>
  <c r="CD39" i="52"/>
  <c r="CC39" i="52"/>
  <c r="CB39" i="52"/>
  <c r="FB39" i="52" s="1"/>
  <c r="CA39" i="52"/>
  <c r="BZ39" i="52"/>
  <c r="EZ39" i="52" s="1"/>
  <c r="BY39" i="52"/>
  <c r="EY39" i="52" s="1"/>
  <c r="BX39" i="52"/>
  <c r="BW39" i="52"/>
  <c r="BV39" i="52"/>
  <c r="BU39" i="52"/>
  <c r="EU39" i="52" s="1"/>
  <c r="BT39" i="52"/>
  <c r="ET39" i="52" s="1"/>
  <c r="BS39" i="52"/>
  <c r="BR39" i="52"/>
  <c r="BQ39" i="52"/>
  <c r="BP39" i="52"/>
  <c r="BO39" i="52"/>
  <c r="BN39" i="52"/>
  <c r="BM39" i="52"/>
  <c r="BL39" i="52"/>
  <c r="EL39" i="52" s="1"/>
  <c r="BK39" i="52"/>
  <c r="BJ39" i="52"/>
  <c r="BI39" i="52"/>
  <c r="EI39" i="52" s="1"/>
  <c r="BH39" i="52"/>
  <c r="BG39" i="52"/>
  <c r="D39" i="52"/>
  <c r="EN38" i="52"/>
  <c r="DE38" i="52"/>
  <c r="DD38" i="52"/>
  <c r="DC38" i="52"/>
  <c r="DB38" i="52"/>
  <c r="DA38" i="52"/>
  <c r="CZ38" i="52"/>
  <c r="CY38" i="52"/>
  <c r="CX38" i="52"/>
  <c r="CW38" i="52"/>
  <c r="CV38" i="52"/>
  <c r="CU38" i="52"/>
  <c r="CT38" i="52"/>
  <c r="CS38" i="52"/>
  <c r="CR38" i="52"/>
  <c r="CQ38" i="52"/>
  <c r="CP38" i="52"/>
  <c r="CO38" i="52"/>
  <c r="CN38" i="52"/>
  <c r="CM38" i="52"/>
  <c r="CL38" i="52"/>
  <c r="CK38" i="52"/>
  <c r="CJ38" i="52"/>
  <c r="CI38" i="52"/>
  <c r="CH38" i="52"/>
  <c r="CG38" i="52"/>
  <c r="CE38" i="52"/>
  <c r="CD38" i="52"/>
  <c r="CC38" i="52"/>
  <c r="FC38" i="52" s="1"/>
  <c r="CB38" i="52"/>
  <c r="CA38" i="52"/>
  <c r="BZ38" i="52"/>
  <c r="BY38" i="52"/>
  <c r="BX38" i="52"/>
  <c r="BW38" i="52"/>
  <c r="BV38" i="52"/>
  <c r="BU38" i="52"/>
  <c r="EU38" i="52" s="1"/>
  <c r="BT38" i="52"/>
  <c r="BS38" i="52"/>
  <c r="BR38" i="52"/>
  <c r="BQ38" i="52"/>
  <c r="BP38" i="52"/>
  <c r="BO38" i="52"/>
  <c r="BN38" i="52"/>
  <c r="BM38" i="52"/>
  <c r="EM38" i="52" s="1"/>
  <c r="BL38" i="52"/>
  <c r="BK38" i="52"/>
  <c r="BJ38" i="52"/>
  <c r="BI38" i="52"/>
  <c r="BH38" i="52"/>
  <c r="BG38" i="52"/>
  <c r="D38" i="52"/>
  <c r="DE37" i="52"/>
  <c r="DD37" i="52"/>
  <c r="DC37" i="52"/>
  <c r="DB37" i="52"/>
  <c r="DA37" i="52"/>
  <c r="CZ37" i="52"/>
  <c r="CY37" i="52"/>
  <c r="CX37" i="52"/>
  <c r="DX37" i="52" s="1"/>
  <c r="CW37" i="52"/>
  <c r="CV37" i="52"/>
  <c r="CU37" i="52"/>
  <c r="CT37" i="52"/>
  <c r="CS37" i="52"/>
  <c r="CR37" i="52"/>
  <c r="CQ37" i="52"/>
  <c r="CP37" i="52"/>
  <c r="CO37" i="52"/>
  <c r="CN37" i="52"/>
  <c r="CM37" i="52"/>
  <c r="CL37" i="52"/>
  <c r="EL37" i="52" s="1"/>
  <c r="CK37" i="52"/>
  <c r="CJ37" i="52"/>
  <c r="CI37" i="52"/>
  <c r="CH37" i="52"/>
  <c r="DH37" i="52" s="1"/>
  <c r="CG37" i="52"/>
  <c r="CE37" i="52"/>
  <c r="CD37" i="52"/>
  <c r="CC37" i="52"/>
  <c r="CB37" i="52"/>
  <c r="CA37" i="52"/>
  <c r="BZ37" i="52"/>
  <c r="BY37" i="52"/>
  <c r="BX37" i="52"/>
  <c r="BW37" i="52"/>
  <c r="BV37" i="52"/>
  <c r="BU37" i="52"/>
  <c r="BT37" i="52"/>
  <c r="BS37" i="52"/>
  <c r="BR37" i="52"/>
  <c r="BQ37" i="52"/>
  <c r="BP37" i="52"/>
  <c r="BO37" i="52"/>
  <c r="BN37" i="52"/>
  <c r="BM37" i="52"/>
  <c r="BL37" i="52"/>
  <c r="BK37" i="52"/>
  <c r="BJ37" i="52"/>
  <c r="BI37" i="52"/>
  <c r="BH37" i="52"/>
  <c r="BG37" i="52"/>
  <c r="D37" i="52"/>
  <c r="DE36" i="52"/>
  <c r="DD36" i="52"/>
  <c r="DC36" i="52"/>
  <c r="DB36" i="52"/>
  <c r="DA36" i="52"/>
  <c r="CZ36" i="52"/>
  <c r="CY36" i="52"/>
  <c r="CX36" i="52"/>
  <c r="CW36" i="52"/>
  <c r="CV36" i="52"/>
  <c r="CU36" i="52"/>
  <c r="CT36" i="52"/>
  <c r="CS36" i="52"/>
  <c r="CR36" i="52"/>
  <c r="CQ36" i="52"/>
  <c r="CP36" i="52"/>
  <c r="CO36" i="52"/>
  <c r="CN36" i="52"/>
  <c r="CM36" i="52"/>
  <c r="CL36" i="52"/>
  <c r="CK36" i="52"/>
  <c r="CJ36" i="52"/>
  <c r="CI36" i="52"/>
  <c r="CH36" i="52"/>
  <c r="CG36" i="52"/>
  <c r="CE36" i="52"/>
  <c r="CD36" i="52"/>
  <c r="CC36" i="52"/>
  <c r="EC36" i="52" s="1"/>
  <c r="CB36" i="52"/>
  <c r="CA36" i="52"/>
  <c r="BZ36" i="52"/>
  <c r="BY36" i="52"/>
  <c r="BX36" i="52"/>
  <c r="BW36" i="52"/>
  <c r="BV36" i="52"/>
  <c r="BU36" i="52"/>
  <c r="BT36" i="52"/>
  <c r="BS36" i="52"/>
  <c r="BR36" i="52"/>
  <c r="BQ36" i="52"/>
  <c r="BP36" i="52"/>
  <c r="BO36" i="52"/>
  <c r="BN36" i="52"/>
  <c r="BM36" i="52"/>
  <c r="BL36" i="52"/>
  <c r="BK36" i="52"/>
  <c r="BJ36" i="52"/>
  <c r="BI36" i="52"/>
  <c r="BH36" i="52"/>
  <c r="BG36" i="52"/>
  <c r="D36" i="52"/>
  <c r="DE35" i="52"/>
  <c r="DD35" i="52"/>
  <c r="DC35" i="52"/>
  <c r="DB35" i="52"/>
  <c r="DA35" i="52"/>
  <c r="CZ35" i="52"/>
  <c r="CY35" i="52"/>
  <c r="CX35" i="52"/>
  <c r="CW35" i="52"/>
  <c r="CV35" i="52"/>
  <c r="CU35" i="52"/>
  <c r="CT35" i="52"/>
  <c r="CS35" i="52"/>
  <c r="CR35" i="52"/>
  <c r="CQ35" i="52"/>
  <c r="CP35" i="52"/>
  <c r="CO35" i="52"/>
  <c r="CN35" i="52"/>
  <c r="CM35" i="52"/>
  <c r="CL35" i="52"/>
  <c r="CK35" i="52"/>
  <c r="CJ35" i="52"/>
  <c r="CI35" i="52"/>
  <c r="CH35" i="52"/>
  <c r="CG35" i="52"/>
  <c r="CE35" i="52"/>
  <c r="CD35" i="52"/>
  <c r="CC35" i="52"/>
  <c r="CB35" i="52"/>
  <c r="FB35" i="52" s="1"/>
  <c r="CA35" i="52"/>
  <c r="BZ35" i="52"/>
  <c r="BY35" i="52"/>
  <c r="BX35" i="52"/>
  <c r="BW35" i="52"/>
  <c r="BV35" i="52"/>
  <c r="BU35" i="52"/>
  <c r="BT35" i="52"/>
  <c r="ET35" i="52" s="1"/>
  <c r="BS35" i="52"/>
  <c r="BR35" i="52"/>
  <c r="BQ35" i="52"/>
  <c r="BP35" i="52"/>
  <c r="BO35" i="52"/>
  <c r="BN35" i="52"/>
  <c r="BM35" i="52"/>
  <c r="BL35" i="52"/>
  <c r="EL35" i="52" s="1"/>
  <c r="BK35" i="52"/>
  <c r="BJ35" i="52"/>
  <c r="BI35" i="52"/>
  <c r="BH35" i="52"/>
  <c r="BG35" i="52"/>
  <c r="D35"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CC34" i="52"/>
  <c r="CB34" i="52"/>
  <c r="CA34" i="52"/>
  <c r="BZ34" i="52"/>
  <c r="BY34" i="52"/>
  <c r="BX34" i="52"/>
  <c r="BW34" i="52"/>
  <c r="DW34" i="52" s="1"/>
  <c r="BV34" i="52"/>
  <c r="BU34" i="52"/>
  <c r="BT34" i="52"/>
  <c r="BS34" i="52"/>
  <c r="BR34" i="52"/>
  <c r="BQ34" i="52"/>
  <c r="BP34" i="52"/>
  <c r="BO34" i="52"/>
  <c r="BN34" i="52"/>
  <c r="BM34" i="52"/>
  <c r="BL34" i="52"/>
  <c r="BK34" i="52"/>
  <c r="BJ34" i="52"/>
  <c r="BI34" i="52"/>
  <c r="BH34" i="52"/>
  <c r="BG34" i="52"/>
  <c r="D34" i="52"/>
  <c r="DE33" i="52"/>
  <c r="DD33" i="52"/>
  <c r="DC33" i="52"/>
  <c r="DB33" i="52"/>
  <c r="FB33" i="52" s="1"/>
  <c r="DA33" i="52"/>
  <c r="CZ33" i="52"/>
  <c r="CY33" i="52"/>
  <c r="CX33" i="52"/>
  <c r="CW33" i="52"/>
  <c r="CV33" i="52"/>
  <c r="CU33" i="52"/>
  <c r="CT33" i="52"/>
  <c r="CS33" i="52"/>
  <c r="CR33" i="52"/>
  <c r="CQ33" i="52"/>
  <c r="CP33" i="52"/>
  <c r="CO33" i="52"/>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DA32" i="52"/>
  <c r="CZ32" i="52"/>
  <c r="CY32" i="52"/>
  <c r="CX32" i="52"/>
  <c r="EX32" i="52" s="1"/>
  <c r="CW32" i="52"/>
  <c r="CV32" i="52"/>
  <c r="CU32" i="52"/>
  <c r="CT32" i="52"/>
  <c r="CS32" i="52"/>
  <c r="CR32" i="52"/>
  <c r="CQ32" i="52"/>
  <c r="CP32" i="52"/>
  <c r="CO32" i="52"/>
  <c r="CN32" i="52"/>
  <c r="CM32" i="52"/>
  <c r="CL32" i="52"/>
  <c r="CK32" i="52"/>
  <c r="CJ32" i="52"/>
  <c r="CI32" i="52"/>
  <c r="CH32" i="52"/>
  <c r="CG32" i="52"/>
  <c r="CE32" i="52"/>
  <c r="CD32" i="52"/>
  <c r="CC32" i="52"/>
  <c r="CB32" i="52"/>
  <c r="CA32" i="52"/>
  <c r="BZ32" i="52"/>
  <c r="BY32" i="52"/>
  <c r="EY32" i="52" s="1"/>
  <c r="BX32" i="52"/>
  <c r="BW32" i="52"/>
  <c r="BV32" i="52"/>
  <c r="BU32" i="52"/>
  <c r="BT32" i="52"/>
  <c r="BS32" i="52"/>
  <c r="BR32" i="52"/>
  <c r="BQ32" i="52"/>
  <c r="BP32" i="52"/>
  <c r="BO32" i="52"/>
  <c r="BN32" i="52"/>
  <c r="BM32" i="52"/>
  <c r="BL32" i="52"/>
  <c r="BK32" i="52"/>
  <c r="BJ32" i="52"/>
  <c r="BI32" i="52"/>
  <c r="BH32" i="52"/>
  <c r="BG32" i="52"/>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BQ31" i="52"/>
  <c r="BP31" i="52"/>
  <c r="BO31" i="52"/>
  <c r="BN31" i="52"/>
  <c r="BM31" i="52"/>
  <c r="BL31" i="52"/>
  <c r="EL31" i="52" s="1"/>
  <c r="BK31" i="52"/>
  <c r="BJ31" i="52"/>
  <c r="BI31" i="52"/>
  <c r="BH31" i="52"/>
  <c r="BG31" i="52"/>
  <c r="D31"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CC30" i="52"/>
  <c r="CB30" i="52"/>
  <c r="CA30" i="52"/>
  <c r="BZ30" i="52"/>
  <c r="BY30" i="52"/>
  <c r="BX30" i="52"/>
  <c r="BW30" i="52"/>
  <c r="DW30" i="52" s="1"/>
  <c r="BV30" i="52"/>
  <c r="BU30" i="52"/>
  <c r="BT30" i="52"/>
  <c r="BS30" i="52"/>
  <c r="BR30" i="52"/>
  <c r="BQ30" i="52"/>
  <c r="BP30" i="52"/>
  <c r="BO30" i="52"/>
  <c r="DO30" i="52" s="1"/>
  <c r="BN30" i="52"/>
  <c r="BM30" i="52"/>
  <c r="BL30" i="52"/>
  <c r="BK30" i="52"/>
  <c r="BJ30" i="52"/>
  <c r="BI30" i="52"/>
  <c r="BH30" i="52"/>
  <c r="BG30" i="52"/>
  <c r="D30" i="52"/>
  <c r="DE29" i="52"/>
  <c r="DD29" i="52"/>
  <c r="DC29" i="52"/>
  <c r="DB29" i="52"/>
  <c r="DA29" i="52"/>
  <c r="CZ29" i="52"/>
  <c r="CY29" i="52"/>
  <c r="CX29" i="52"/>
  <c r="CW29" i="52"/>
  <c r="CV29" i="52"/>
  <c r="CU29" i="52"/>
  <c r="CT29" i="52"/>
  <c r="CS29" i="52"/>
  <c r="CR29" i="52"/>
  <c r="CQ29" i="52"/>
  <c r="CP29" i="52"/>
  <c r="CO29" i="52"/>
  <c r="CN29" i="52"/>
  <c r="CM29" i="52"/>
  <c r="CL29" i="52"/>
  <c r="CK29" i="52"/>
  <c r="CJ29" i="52"/>
  <c r="CI29" i="52"/>
  <c r="CH29" i="52"/>
  <c r="CG29" i="52"/>
  <c r="CE29" i="52"/>
  <c r="CD29" i="52"/>
  <c r="CC29" i="52"/>
  <c r="FC29" i="52" s="1"/>
  <c r="CB29" i="52"/>
  <c r="CA29" i="52"/>
  <c r="BZ29" i="52"/>
  <c r="BY29" i="52"/>
  <c r="BX29" i="52"/>
  <c r="EX29" i="52" s="1"/>
  <c r="BW29" i="52"/>
  <c r="EW29" i="52" s="1"/>
  <c r="BV29" i="52"/>
  <c r="BU29" i="52"/>
  <c r="EU29" i="52" s="1"/>
  <c r="BT29" i="52"/>
  <c r="BS29" i="52"/>
  <c r="BR29" i="52"/>
  <c r="BQ29" i="52"/>
  <c r="BP29" i="52"/>
  <c r="BO29" i="52"/>
  <c r="BN29" i="52"/>
  <c r="BM29" i="52"/>
  <c r="EM29" i="52" s="1"/>
  <c r="BL29" i="52"/>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CC28" i="52"/>
  <c r="CB28" i="52"/>
  <c r="CA28" i="52"/>
  <c r="BZ28" i="52"/>
  <c r="EZ28" i="52" s="1"/>
  <c r="BY28" i="52"/>
  <c r="BX28" i="52"/>
  <c r="BW28" i="52"/>
  <c r="BV28" i="52"/>
  <c r="BU28" i="52"/>
  <c r="BT28" i="52"/>
  <c r="ET28" i="52" s="1"/>
  <c r="BS28" i="52"/>
  <c r="BR28" i="52"/>
  <c r="ER28" i="52" s="1"/>
  <c r="BQ28" i="52"/>
  <c r="BP28" i="52"/>
  <c r="BO28" i="52"/>
  <c r="BN28" i="52"/>
  <c r="BM28" i="52"/>
  <c r="BL28" i="52"/>
  <c r="BK28" i="52"/>
  <c r="BJ28" i="52"/>
  <c r="EJ28" i="52" s="1"/>
  <c r="BI28" i="52"/>
  <c r="BH28" i="52"/>
  <c r="BG28" i="52"/>
  <c r="D28" i="52"/>
  <c r="DE27" i="52"/>
  <c r="DD27" i="52"/>
  <c r="DC27" i="52"/>
  <c r="DB27" i="52"/>
  <c r="DA27" i="52"/>
  <c r="CZ27" i="52"/>
  <c r="CY27" i="52"/>
  <c r="CX27" i="52"/>
  <c r="CW27" i="52"/>
  <c r="CV27" i="52"/>
  <c r="CU27" i="52"/>
  <c r="CT27" i="52"/>
  <c r="CS27" i="52"/>
  <c r="CR27" i="52"/>
  <c r="CQ27" i="52"/>
  <c r="CP27" i="52"/>
  <c r="CO27" i="52"/>
  <c r="CN27" i="52"/>
  <c r="CM27" i="52"/>
  <c r="CL27" i="52"/>
  <c r="CK27" i="52"/>
  <c r="CJ27" i="52"/>
  <c r="CI27" i="52"/>
  <c r="CH27" i="52"/>
  <c r="CG27" i="52"/>
  <c r="CE27" i="52"/>
  <c r="FE27" i="52" s="1"/>
  <c r="CD27" i="52"/>
  <c r="CC27" i="52"/>
  <c r="CB27" i="52"/>
  <c r="CA27" i="52"/>
  <c r="BZ27" i="52"/>
  <c r="DZ27" i="52" s="1"/>
  <c r="BY27" i="52"/>
  <c r="BX27" i="52"/>
  <c r="BW27" i="52"/>
  <c r="EW27" i="52" s="1"/>
  <c r="BV27" i="52"/>
  <c r="BU27" i="52"/>
  <c r="BT27" i="52"/>
  <c r="BS27" i="52"/>
  <c r="BR27" i="52"/>
  <c r="BQ27" i="52"/>
  <c r="BP27" i="52"/>
  <c r="BO27" i="52"/>
  <c r="EO27" i="52" s="1"/>
  <c r="BN27" i="52"/>
  <c r="EN27" i="52" s="1"/>
  <c r="BM27" i="52"/>
  <c r="BL27" i="52"/>
  <c r="BK27" i="52"/>
  <c r="BJ27" i="52"/>
  <c r="BI27" i="52"/>
  <c r="BH27" i="52"/>
  <c r="BG27" i="52"/>
  <c r="EG27" i="52" s="1"/>
  <c r="D27" i="52"/>
  <c r="DE26" i="52"/>
  <c r="DD26" i="52"/>
  <c r="DC26" i="52"/>
  <c r="DB26" i="52"/>
  <c r="DA26" i="52"/>
  <c r="CZ26" i="52"/>
  <c r="CY26" i="52"/>
  <c r="CX26" i="52"/>
  <c r="CW26" i="52"/>
  <c r="CV26" i="52"/>
  <c r="CU26" i="52"/>
  <c r="CT26" i="52"/>
  <c r="CS26" i="52"/>
  <c r="CR26" i="52"/>
  <c r="CQ26" i="52"/>
  <c r="CP26" i="52"/>
  <c r="CO26" i="52"/>
  <c r="CN26" i="52"/>
  <c r="CM26" i="52"/>
  <c r="CL26" i="52"/>
  <c r="CK26" i="52"/>
  <c r="CJ26" i="52"/>
  <c r="CI26" i="52"/>
  <c r="CH26" i="52"/>
  <c r="CG26" i="52"/>
  <c r="CE26" i="52"/>
  <c r="CD26" i="52"/>
  <c r="CC26" i="52"/>
  <c r="CB26" i="52"/>
  <c r="CA26" i="52"/>
  <c r="BZ26" i="52"/>
  <c r="BY26" i="52"/>
  <c r="BX26" i="52"/>
  <c r="BW26" i="52"/>
  <c r="BV26" i="52"/>
  <c r="BU26" i="52"/>
  <c r="BT26" i="52"/>
  <c r="BS26" i="52"/>
  <c r="BR26" i="52"/>
  <c r="BQ26" i="52"/>
  <c r="BP26" i="52"/>
  <c r="BO26" i="52"/>
  <c r="BN26" i="52"/>
  <c r="BM26" i="52"/>
  <c r="BL26" i="52"/>
  <c r="BK26" i="52"/>
  <c r="DK26" i="52" s="1"/>
  <c r="BJ26" i="52"/>
  <c r="BI26" i="52"/>
  <c r="BH26" i="52"/>
  <c r="BG26" i="52"/>
  <c r="D26" i="52"/>
  <c r="DE25" i="52"/>
  <c r="DD25" i="52"/>
  <c r="DC25" i="52"/>
  <c r="DB25" i="52"/>
  <c r="EB25" i="52" s="1"/>
  <c r="DA25" i="52"/>
  <c r="CZ25" i="52"/>
  <c r="CY25" i="52"/>
  <c r="CX25" i="52"/>
  <c r="CW25" i="52"/>
  <c r="CV25" i="52"/>
  <c r="CU25" i="52"/>
  <c r="CT25" i="52"/>
  <c r="CS25" i="52"/>
  <c r="CR25" i="52"/>
  <c r="CQ25" i="52"/>
  <c r="CP25" i="52"/>
  <c r="CO25" i="52"/>
  <c r="CN25" i="52"/>
  <c r="CM25" i="52"/>
  <c r="CL25" i="52"/>
  <c r="DL25" i="52" s="1"/>
  <c r="CK25" i="52"/>
  <c r="CJ25" i="52"/>
  <c r="CI25" i="52"/>
  <c r="CH25" i="52"/>
  <c r="DH25" i="52" s="1"/>
  <c r="CG25" i="52"/>
  <c r="CE25" i="52"/>
  <c r="CD25" i="52"/>
  <c r="CC25" i="52"/>
  <c r="CB25" i="52"/>
  <c r="CA25" i="52"/>
  <c r="FA25" i="52" s="1"/>
  <c r="BZ25" i="52"/>
  <c r="EZ25" i="52" s="1"/>
  <c r="BY25" i="52"/>
  <c r="BX25" i="52"/>
  <c r="BW25" i="52"/>
  <c r="BV25" i="52"/>
  <c r="BU25" i="52"/>
  <c r="BT25" i="52"/>
  <c r="BS25" i="52"/>
  <c r="BR25" i="52"/>
  <c r="ER25" i="52" s="1"/>
  <c r="BQ25" i="52"/>
  <c r="BP25" i="52"/>
  <c r="BO25" i="52"/>
  <c r="BN25" i="52"/>
  <c r="BM25" i="52"/>
  <c r="BL25" i="52"/>
  <c r="BK25" i="52"/>
  <c r="EK25" i="52" s="1"/>
  <c r="BJ25" i="52"/>
  <c r="EJ25" i="52" s="1"/>
  <c r="BI25" i="52"/>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DD23" i="52"/>
  <c r="DC23" i="52"/>
  <c r="DB23" i="52"/>
  <c r="DA23" i="52"/>
  <c r="CZ23" i="52"/>
  <c r="CY23" i="52"/>
  <c r="CX23" i="52"/>
  <c r="CW23" i="52"/>
  <c r="CV23" i="52"/>
  <c r="CU23" i="52"/>
  <c r="CT23" i="52"/>
  <c r="CS23" i="52"/>
  <c r="CR23" i="52"/>
  <c r="CQ23" i="52"/>
  <c r="CP23" i="52"/>
  <c r="CO23" i="52"/>
  <c r="CN23" i="52"/>
  <c r="CM23" i="52"/>
  <c r="CL23" i="52"/>
  <c r="CK23" i="52"/>
  <c r="CJ23" i="52"/>
  <c r="CI23" i="52"/>
  <c r="CH23" i="52"/>
  <c r="CG23" i="52"/>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CZ22" i="52"/>
  <c r="CY22" i="52"/>
  <c r="CX22" i="52"/>
  <c r="CW22" i="52"/>
  <c r="CV22" i="52"/>
  <c r="CU22" i="52"/>
  <c r="CT22" i="52"/>
  <c r="CS22" i="52"/>
  <c r="CR22" i="52"/>
  <c r="CQ22" i="52"/>
  <c r="CP22" i="52"/>
  <c r="CO22" i="52"/>
  <c r="CN22" i="52"/>
  <c r="CM22" i="52"/>
  <c r="CL22" i="52"/>
  <c r="CK22" i="52"/>
  <c r="CJ22" i="52"/>
  <c r="CI22" i="52"/>
  <c r="CH22" i="52"/>
  <c r="CG22" i="52"/>
  <c r="CE22" i="52"/>
  <c r="CD22" i="52"/>
  <c r="CC22" i="52"/>
  <c r="CB22" i="52"/>
  <c r="CA22" i="52"/>
  <c r="FA22" i="52" s="1"/>
  <c r="BZ22" i="52"/>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DP21" i="52" s="1"/>
  <c r="CO21" i="52"/>
  <c r="CN21" i="52"/>
  <c r="CM21" i="52"/>
  <c r="CL21" i="52"/>
  <c r="CK21" i="52"/>
  <c r="CJ21" i="52"/>
  <c r="CI21" i="52"/>
  <c r="CH21" i="52"/>
  <c r="DH21" i="52" s="1"/>
  <c r="CG21" i="52"/>
  <c r="CE21" i="52"/>
  <c r="CD21" i="52"/>
  <c r="CC21" i="52"/>
  <c r="CB21" i="52"/>
  <c r="CA21" i="52"/>
  <c r="BZ21" i="52"/>
  <c r="BY21" i="52"/>
  <c r="BX21" i="52"/>
  <c r="BW21" i="52"/>
  <c r="BV21" i="52"/>
  <c r="BU21" i="52"/>
  <c r="BT21" i="52"/>
  <c r="BS21" i="52"/>
  <c r="BR21" i="52"/>
  <c r="BQ21" i="52"/>
  <c r="BP21" i="52"/>
  <c r="BO21" i="52"/>
  <c r="BN21" i="52"/>
  <c r="BM21" i="52"/>
  <c r="BL21" i="52"/>
  <c r="BK21" i="52"/>
  <c r="BJ21" i="52"/>
  <c r="BI21" i="52"/>
  <c r="BH21" i="52"/>
  <c r="BG21" i="52"/>
  <c r="EG21" i="52" s="1"/>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BX20" i="52"/>
  <c r="BW20" i="52"/>
  <c r="BV20" i="52"/>
  <c r="BU20" i="52"/>
  <c r="BT20" i="52"/>
  <c r="BS20" i="52"/>
  <c r="BR20" i="52"/>
  <c r="BQ20" i="52"/>
  <c r="BP20" i="52"/>
  <c r="BO20" i="52"/>
  <c r="BN20" i="52"/>
  <c r="BM20" i="52"/>
  <c r="BL20" i="52"/>
  <c r="BK20" i="52"/>
  <c r="BJ20" i="52"/>
  <c r="BI20" i="52"/>
  <c r="BH20" i="52"/>
  <c r="BG20" i="52"/>
  <c r="D20"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CB18" i="52"/>
  <c r="EB18" i="52" s="1"/>
  <c r="CA18" i="52"/>
  <c r="BZ18" i="52"/>
  <c r="BY18" i="52"/>
  <c r="BX18" i="52"/>
  <c r="BW18" i="52"/>
  <c r="BV18" i="52"/>
  <c r="BU18" i="52"/>
  <c r="BT18" i="52"/>
  <c r="DT18" i="52" s="1"/>
  <c r="BS18" i="52"/>
  <c r="BR18" i="52"/>
  <c r="BQ18" i="52"/>
  <c r="BP18" i="52"/>
  <c r="BO18" i="52"/>
  <c r="BN18" i="52"/>
  <c r="BM18" i="52"/>
  <c r="BL18" i="52"/>
  <c r="EL18" i="52" s="1"/>
  <c r="BK18" i="52"/>
  <c r="BJ18" i="52"/>
  <c r="BI18" i="52"/>
  <c r="BH18" i="52"/>
  <c r="BG18" i="52"/>
  <c r="D18" i="52"/>
  <c r="DE17" i="52"/>
  <c r="DD17" i="52"/>
  <c r="ED17" i="52" s="1"/>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CB17" i="52"/>
  <c r="EB17" i="52" s="1"/>
  <c r="CA17" i="52"/>
  <c r="BZ17" i="52"/>
  <c r="BY17" i="52"/>
  <c r="BX17" i="52"/>
  <c r="BW17" i="52"/>
  <c r="BV17" i="52"/>
  <c r="BU17" i="52"/>
  <c r="BT17" i="52"/>
  <c r="DT17" i="52" s="1"/>
  <c r="BS17" i="52"/>
  <c r="BR17" i="52"/>
  <c r="BQ17" i="52"/>
  <c r="BP17" i="52"/>
  <c r="BO17" i="52"/>
  <c r="BN17" i="52"/>
  <c r="BM17" i="52"/>
  <c r="BL17" i="52"/>
  <c r="BK17" i="52"/>
  <c r="BJ17" i="52"/>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DE56" i="51"/>
  <c r="DD56" i="51"/>
  <c r="DC56" i="51"/>
  <c r="DB56" i="51"/>
  <c r="DA56" i="51"/>
  <c r="CZ56" i="51"/>
  <c r="CY56" i="51"/>
  <c r="CX56" i="51"/>
  <c r="CW56" i="51"/>
  <c r="CV56" i="51"/>
  <c r="CU56" i="51"/>
  <c r="CT56" i="51"/>
  <c r="CS56" i="51"/>
  <c r="CR56" i="51"/>
  <c r="CQ56" i="51"/>
  <c r="CP56" i="51"/>
  <c r="CO56" i="51"/>
  <c r="CN56" i="51"/>
  <c r="CM56" i="51"/>
  <c r="CL56" i="51"/>
  <c r="CK56" i="51"/>
  <c r="CJ56" i="51"/>
  <c r="CI56" i="51"/>
  <c r="CH56" i="51"/>
  <c r="CG56" i="51"/>
  <c r="CE56" i="51"/>
  <c r="CD56" i="51"/>
  <c r="CC56" i="51"/>
  <c r="EC56" i="51" s="1"/>
  <c r="CB56" i="51"/>
  <c r="CA56" i="51"/>
  <c r="BZ56" i="51"/>
  <c r="EZ56" i="51" s="1"/>
  <c r="BY56" i="51"/>
  <c r="BX56" i="51"/>
  <c r="BW56" i="51"/>
  <c r="BV56" i="51"/>
  <c r="BU56" i="51"/>
  <c r="BT56" i="51"/>
  <c r="BS56" i="51"/>
  <c r="BR56" i="51"/>
  <c r="ER56" i="51" s="1"/>
  <c r="BQ56" i="51"/>
  <c r="EQ56" i="51" s="1"/>
  <c r="BP56" i="51"/>
  <c r="BO56" i="51"/>
  <c r="BN56" i="51"/>
  <c r="BM56" i="51"/>
  <c r="DM56" i="51" s="1"/>
  <c r="BL56" i="51"/>
  <c r="BK56" i="51"/>
  <c r="BJ56" i="51"/>
  <c r="EJ56" i="51" s="1"/>
  <c r="BI56" i="51"/>
  <c r="BH56" i="51"/>
  <c r="BG56" i="51"/>
  <c r="D56" i="51"/>
  <c r="DJ55" i="51"/>
  <c r="DE55" i="51"/>
  <c r="DD55" i="51"/>
  <c r="DC55" i="51"/>
  <c r="DB55" i="51"/>
  <c r="DA55" i="51"/>
  <c r="CZ55" i="51"/>
  <c r="CY55" i="51"/>
  <c r="CX55" i="51"/>
  <c r="CW55" i="51"/>
  <c r="CV55" i="51"/>
  <c r="CU55" i="51"/>
  <c r="CT55" i="51"/>
  <c r="CS55" i="51"/>
  <c r="DS55" i="51" s="1"/>
  <c r="CR55" i="51"/>
  <c r="CQ55" i="51"/>
  <c r="CP55" i="51"/>
  <c r="CO55" i="51"/>
  <c r="CN55" i="51"/>
  <c r="CM55" i="51"/>
  <c r="CL55" i="51"/>
  <c r="CK55" i="51"/>
  <c r="DK55" i="51" s="1"/>
  <c r="CJ55" i="51"/>
  <c r="CI55" i="51"/>
  <c r="CH55" i="51"/>
  <c r="CG55" i="51"/>
  <c r="CE55" i="51"/>
  <c r="CD55" i="51"/>
  <c r="CC55" i="51"/>
  <c r="CB55" i="51"/>
  <c r="CA55" i="51"/>
  <c r="BZ55" i="51"/>
  <c r="EZ55" i="51" s="1"/>
  <c r="BY55" i="51"/>
  <c r="DY55" i="51" s="1"/>
  <c r="BX55" i="51"/>
  <c r="BW55" i="51"/>
  <c r="BV55" i="51"/>
  <c r="BU55" i="51"/>
  <c r="DU55" i="51" s="1"/>
  <c r="BT55" i="51"/>
  <c r="BS55" i="51"/>
  <c r="BR55" i="51"/>
  <c r="BQ55" i="51"/>
  <c r="BP55" i="51"/>
  <c r="BO55" i="51"/>
  <c r="BN55" i="51"/>
  <c r="BM55" i="51"/>
  <c r="DM55" i="51" s="1"/>
  <c r="BL55" i="51"/>
  <c r="BK55" i="51"/>
  <c r="BJ55" i="51"/>
  <c r="EJ55" i="51" s="1"/>
  <c r="BI55" i="51"/>
  <c r="BH55" i="51"/>
  <c r="BG55" i="51"/>
  <c r="D55"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CC54" i="51"/>
  <c r="CB54" i="51"/>
  <c r="CA54" i="51"/>
  <c r="BZ54" i="51"/>
  <c r="BY54" i="51"/>
  <c r="BX54" i="51"/>
  <c r="BW54" i="51"/>
  <c r="BV54" i="51"/>
  <c r="BU54" i="51"/>
  <c r="BT54" i="51"/>
  <c r="BS54" i="51"/>
  <c r="BR54" i="51"/>
  <c r="BQ54" i="51"/>
  <c r="BP54" i="51"/>
  <c r="BO54" i="51"/>
  <c r="BN54" i="51"/>
  <c r="BM54" i="51"/>
  <c r="BL54" i="51"/>
  <c r="BK54" i="51"/>
  <c r="BJ54" i="51"/>
  <c r="BI54" i="51"/>
  <c r="BH54" i="51"/>
  <c r="BG54" i="51"/>
  <c r="D54" i="51"/>
  <c r="DE53" i="51"/>
  <c r="DD53" i="51"/>
  <c r="DC53" i="51"/>
  <c r="DB53" i="51"/>
  <c r="DA53" i="51"/>
  <c r="CZ53" i="51"/>
  <c r="CY53" i="51"/>
  <c r="CX53" i="51"/>
  <c r="CW53" i="51"/>
  <c r="CV53" i="51"/>
  <c r="CU53" i="51"/>
  <c r="CT53" i="51"/>
  <c r="CS53" i="51"/>
  <c r="CR53" i="51"/>
  <c r="CQ53" i="51"/>
  <c r="CP53" i="51"/>
  <c r="CO53" i="51"/>
  <c r="CN53" i="51"/>
  <c r="CM53" i="51"/>
  <c r="CL53" i="51"/>
  <c r="CK53" i="51"/>
  <c r="CJ53" i="51"/>
  <c r="CI53" i="5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DB52" i="51"/>
  <c r="DA52" i="51"/>
  <c r="CZ52" i="51"/>
  <c r="CY52" i="51"/>
  <c r="CX52" i="51"/>
  <c r="CW52" i="51"/>
  <c r="CV52" i="51"/>
  <c r="CU52" i="51"/>
  <c r="CT52" i="51"/>
  <c r="CS52" i="51"/>
  <c r="CR52" i="51"/>
  <c r="CQ52" i="51"/>
  <c r="CP52" i="51"/>
  <c r="CO52" i="51"/>
  <c r="CN52" i="51"/>
  <c r="CM52" i="51"/>
  <c r="CL52" i="51"/>
  <c r="CK52" i="51"/>
  <c r="CJ52" i="51"/>
  <c r="CI52" i="51"/>
  <c r="CH52" i="51"/>
  <c r="CG52" i="51"/>
  <c r="CE52" i="51"/>
  <c r="CD52" i="51"/>
  <c r="CC52" i="51"/>
  <c r="CB52" i="51"/>
  <c r="CA52" i="51"/>
  <c r="BZ52" i="51"/>
  <c r="BY52" i="51"/>
  <c r="BX52" i="51"/>
  <c r="BW52" i="51"/>
  <c r="BV52" i="51"/>
  <c r="BU52" i="51"/>
  <c r="BT52" i="51"/>
  <c r="BS52" i="51"/>
  <c r="BR52" i="51"/>
  <c r="BQ52" i="51"/>
  <c r="BP52" i="51"/>
  <c r="BO52" i="51"/>
  <c r="BN52" i="51"/>
  <c r="BM52" i="51"/>
  <c r="BL52" i="51"/>
  <c r="BK52" i="51"/>
  <c r="BJ52" i="51"/>
  <c r="BI52" i="51"/>
  <c r="BH52" i="51"/>
  <c r="BG52" i="51"/>
  <c r="D52" i="51"/>
  <c r="DE51" i="51"/>
  <c r="DD51" i="51"/>
  <c r="DC51" i="51"/>
  <c r="DB51" i="51"/>
  <c r="DA51" i="51"/>
  <c r="CZ51" i="51"/>
  <c r="CY51" i="51"/>
  <c r="CX51" i="51"/>
  <c r="CW51" i="51"/>
  <c r="CV51" i="51"/>
  <c r="CU51" i="51"/>
  <c r="CT51" i="51"/>
  <c r="CS51" i="51"/>
  <c r="CR51" i="51"/>
  <c r="CQ51" i="51"/>
  <c r="CP51" i="51"/>
  <c r="CO51" i="51"/>
  <c r="CN51" i="51"/>
  <c r="CM51" i="51"/>
  <c r="CL51" i="51"/>
  <c r="CK51" i="51"/>
  <c r="CJ51" i="51"/>
  <c r="CI51" i="51"/>
  <c r="CH51" i="51"/>
  <c r="CG51" i="51"/>
  <c r="CE51" i="51"/>
  <c r="CD51" i="51"/>
  <c r="CC51" i="51"/>
  <c r="CB51" i="51"/>
  <c r="CA51" i="51"/>
  <c r="BZ51" i="51"/>
  <c r="BY51" i="51"/>
  <c r="BX51" i="51"/>
  <c r="BW51" i="51"/>
  <c r="BV51" i="51"/>
  <c r="DV51" i="51" s="1"/>
  <c r="BU51" i="51"/>
  <c r="BT51" i="51"/>
  <c r="BS51" i="51"/>
  <c r="BR51" i="51"/>
  <c r="BQ51" i="51"/>
  <c r="BP51" i="51"/>
  <c r="BO51" i="51"/>
  <c r="BN51" i="51"/>
  <c r="BM51" i="51"/>
  <c r="BL51" i="51"/>
  <c r="BK51" i="51"/>
  <c r="BJ51" i="51"/>
  <c r="BI51" i="51"/>
  <c r="DI51" i="51" s="1"/>
  <c r="BH51" i="51"/>
  <c r="BG51" i="51"/>
  <c r="D51" i="51"/>
  <c r="EE50" i="51"/>
  <c r="DE50" i="51"/>
  <c r="DD50" i="51"/>
  <c r="DC50" i="51"/>
  <c r="DB50" i="51"/>
  <c r="DA50" i="51"/>
  <c r="CZ50" i="51"/>
  <c r="CY50" i="51"/>
  <c r="CX50" i="51"/>
  <c r="CW50" i="51"/>
  <c r="CV50" i="51"/>
  <c r="CU50" i="51"/>
  <c r="CT50" i="51"/>
  <c r="CS50" i="51"/>
  <c r="CR50" i="51"/>
  <c r="CQ50" i="51"/>
  <c r="CP50" i="51"/>
  <c r="CO50" i="51"/>
  <c r="CN50" i="51"/>
  <c r="CM50" i="51"/>
  <c r="CL50" i="51"/>
  <c r="CK50" i="51"/>
  <c r="CJ50" i="51"/>
  <c r="CI50" i="51"/>
  <c r="CH50" i="51"/>
  <c r="CG50" i="51"/>
  <c r="CE50" i="51"/>
  <c r="CD50" i="51"/>
  <c r="CC50" i="51"/>
  <c r="CB50" i="51"/>
  <c r="CA50" i="51"/>
  <c r="BZ50" i="51"/>
  <c r="BY50" i="51"/>
  <c r="BX50" i="51"/>
  <c r="BW50" i="51"/>
  <c r="BV50" i="51"/>
  <c r="BU50" i="51"/>
  <c r="BT50" i="51"/>
  <c r="BS50" i="51"/>
  <c r="BR50" i="51"/>
  <c r="BQ50" i="51"/>
  <c r="BP50" i="51"/>
  <c r="BO50" i="51"/>
  <c r="BN50" i="51"/>
  <c r="BM50" i="51"/>
  <c r="BL50" i="51"/>
  <c r="BK50" i="5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EY49" i="51" s="1"/>
  <c r="BX49" i="51"/>
  <c r="BW49" i="51"/>
  <c r="BV49" i="51"/>
  <c r="BU49" i="51"/>
  <c r="BT49" i="51"/>
  <c r="BS49" i="51"/>
  <c r="BR49" i="51"/>
  <c r="BQ49" i="51"/>
  <c r="EQ49" i="51" s="1"/>
  <c r="BP49" i="51"/>
  <c r="BO49" i="51"/>
  <c r="BN49" i="51"/>
  <c r="BM49" i="51"/>
  <c r="BL49" i="51"/>
  <c r="BK49" i="51"/>
  <c r="BJ49" i="51"/>
  <c r="BI49" i="51"/>
  <c r="EI49" i="51" s="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BH48" i="51"/>
  <c r="BG48" i="51"/>
  <c r="D48"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BJ47" i="51"/>
  <c r="BI47" i="51"/>
  <c r="BH47" i="51"/>
  <c r="BG47" i="51"/>
  <c r="D47" i="51"/>
  <c r="DE46" i="51"/>
  <c r="DD46" i="51"/>
  <c r="DC46" i="51"/>
  <c r="DB46" i="51"/>
  <c r="DA46" i="51"/>
  <c r="CZ46" i="51"/>
  <c r="CY46" i="51"/>
  <c r="CX46" i="51"/>
  <c r="CW46" i="51"/>
  <c r="CV46" i="51"/>
  <c r="CU46" i="51"/>
  <c r="CT46" i="51"/>
  <c r="CS46" i="51"/>
  <c r="CR46" i="51"/>
  <c r="CQ46" i="51"/>
  <c r="CP46" i="51"/>
  <c r="CO46" i="51"/>
  <c r="CN46" i="51"/>
  <c r="CM46" i="51"/>
  <c r="CL46" i="51"/>
  <c r="CK46" i="51"/>
  <c r="CJ46" i="51"/>
  <c r="CI46" i="51"/>
  <c r="CH46" i="5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46" i="51"/>
  <c r="DE45" i="51"/>
  <c r="DD45" i="51"/>
  <c r="DC45" i="51"/>
  <c r="DB45" i="51"/>
  <c r="DA45" i="51"/>
  <c r="CZ45" i="51"/>
  <c r="CY45" i="51"/>
  <c r="CX45" i="51"/>
  <c r="EX45" i="51" s="1"/>
  <c r="CW45" i="51"/>
  <c r="CV45" i="51"/>
  <c r="CU45" i="51"/>
  <c r="CT45" i="51"/>
  <c r="CS45" i="51"/>
  <c r="CR45" i="51"/>
  <c r="CQ45" i="51"/>
  <c r="CP45" i="51"/>
  <c r="CO45" i="51"/>
  <c r="CN45" i="51"/>
  <c r="CM45" i="51"/>
  <c r="CL45" i="51"/>
  <c r="CK45" i="51"/>
  <c r="CJ45" i="51"/>
  <c r="CI45" i="51"/>
  <c r="CH45" i="51"/>
  <c r="CG45" i="51"/>
  <c r="CE45" i="51"/>
  <c r="CD45" i="51"/>
  <c r="CC45" i="51"/>
  <c r="CB45" i="51"/>
  <c r="CA45" i="51"/>
  <c r="BZ45" i="51"/>
  <c r="BY45" i="51"/>
  <c r="BX45" i="51"/>
  <c r="BW45" i="51"/>
  <c r="BV45" i="51"/>
  <c r="BU45" i="51"/>
  <c r="BT45" i="51"/>
  <c r="BS45" i="51"/>
  <c r="BR45" i="51"/>
  <c r="BQ45" i="51"/>
  <c r="BP45" i="51"/>
  <c r="BO45" i="51"/>
  <c r="BN45" i="51"/>
  <c r="BM45" i="51"/>
  <c r="BL45" i="51"/>
  <c r="BK45" i="51"/>
  <c r="BJ45" i="51"/>
  <c r="BI45" i="51"/>
  <c r="BH45" i="51"/>
  <c r="BG45" i="51"/>
  <c r="D45"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BK44" i="51"/>
  <c r="BJ44" i="51"/>
  <c r="BI44" i="51"/>
  <c r="EI44" i="51" s="1"/>
  <c r="BH44" i="51"/>
  <c r="BG44" i="51"/>
  <c r="D44" i="51"/>
  <c r="DE43" i="51"/>
  <c r="DD43" i="51"/>
  <c r="DC43" i="51"/>
  <c r="DB43" i="51"/>
  <c r="DA43" i="51"/>
  <c r="CZ43" i="51"/>
  <c r="CY43" i="51"/>
  <c r="CX43" i="51"/>
  <c r="CW43" i="51"/>
  <c r="CV43" i="51"/>
  <c r="CU43" i="51"/>
  <c r="CT43" i="51"/>
  <c r="CS43" i="51"/>
  <c r="CR43" i="51"/>
  <c r="CQ43" i="51"/>
  <c r="CP43" i="51"/>
  <c r="CO43" i="51"/>
  <c r="DO43" i="51" s="1"/>
  <c r="CN43" i="51"/>
  <c r="CM43" i="51"/>
  <c r="CL43" i="51"/>
  <c r="CK43" i="51"/>
  <c r="CJ43" i="51"/>
  <c r="CI43" i="51"/>
  <c r="CH43" i="51"/>
  <c r="CG43" i="51"/>
  <c r="DG43" i="51" s="1"/>
  <c r="CE43" i="51"/>
  <c r="CD43" i="51"/>
  <c r="CC43" i="51"/>
  <c r="CB43" i="51"/>
  <c r="CA43" i="51"/>
  <c r="BZ43" i="51"/>
  <c r="BY43" i="51"/>
  <c r="BX43" i="51"/>
  <c r="BW43" i="51"/>
  <c r="BV43" i="51"/>
  <c r="EV43" i="51" s="1"/>
  <c r="BU43" i="51"/>
  <c r="BT43" i="51"/>
  <c r="BS43" i="51"/>
  <c r="BR43" i="51"/>
  <c r="BQ43" i="51"/>
  <c r="BP43" i="51"/>
  <c r="BO43" i="51"/>
  <c r="BN43" i="51"/>
  <c r="EN43" i="51" s="1"/>
  <c r="BM43" i="51"/>
  <c r="BL43" i="51"/>
  <c r="BK43" i="51"/>
  <c r="BJ43" i="51"/>
  <c r="BI43" i="51"/>
  <c r="BH43" i="51"/>
  <c r="BG43" i="51"/>
  <c r="D43" i="51"/>
  <c r="EN42" i="51"/>
  <c r="DE42" i="51"/>
  <c r="DD42" i="51"/>
  <c r="DC42" i="51"/>
  <c r="DB42" i="51"/>
  <c r="DA42" i="51"/>
  <c r="CZ42" i="51"/>
  <c r="CY42" i="51"/>
  <c r="CX42" i="51"/>
  <c r="CW42" i="51"/>
  <c r="DW42" i="51" s="1"/>
  <c r="CV42" i="51"/>
  <c r="CU42" i="51"/>
  <c r="CT42" i="51"/>
  <c r="CS42" i="51"/>
  <c r="CR42" i="51"/>
  <c r="CQ42" i="51"/>
  <c r="CP42" i="51"/>
  <c r="CO42" i="51"/>
  <c r="CN42" i="51"/>
  <c r="CM42" i="51"/>
  <c r="CL42" i="51"/>
  <c r="CK42" i="51"/>
  <c r="CJ42" i="51"/>
  <c r="CI42" i="51"/>
  <c r="CH42" i="51"/>
  <c r="CG42" i="51"/>
  <c r="CE42" i="51"/>
  <c r="CD42" i="51"/>
  <c r="CC42" i="51"/>
  <c r="CB42" i="51"/>
  <c r="CA42" i="51"/>
  <c r="BZ42" i="51"/>
  <c r="BY42" i="51"/>
  <c r="BX42" i="51"/>
  <c r="BW42" i="51"/>
  <c r="BV42" i="51"/>
  <c r="BU42" i="51"/>
  <c r="BT42" i="51"/>
  <c r="BS42" i="51"/>
  <c r="BR42" i="51"/>
  <c r="BQ42" i="51"/>
  <c r="BP42" i="51"/>
  <c r="BO42" i="51"/>
  <c r="BN42" i="51"/>
  <c r="BM42" i="51"/>
  <c r="BL42" i="51"/>
  <c r="BK42" i="51"/>
  <c r="BJ42" i="51"/>
  <c r="BI42" i="51"/>
  <c r="BH42" i="51"/>
  <c r="BG42" i="51"/>
  <c r="D42"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BS41" i="51"/>
  <c r="BR41" i="51"/>
  <c r="BQ41" i="51"/>
  <c r="BP41" i="51"/>
  <c r="BO41" i="51"/>
  <c r="BN41" i="51"/>
  <c r="BM41" i="51"/>
  <c r="EM41" i="51" s="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BX40" i="51"/>
  <c r="BW40" i="51"/>
  <c r="BV40" i="51"/>
  <c r="BU40" i="51"/>
  <c r="BT40" i="51"/>
  <c r="BS40" i="51"/>
  <c r="BR40" i="51"/>
  <c r="BQ40" i="51"/>
  <c r="BP40" i="51"/>
  <c r="BO40" i="51"/>
  <c r="BN40" i="51"/>
  <c r="BM40" i="51"/>
  <c r="BL40" i="51"/>
  <c r="BK40" i="51"/>
  <c r="BJ40" i="51"/>
  <c r="BI40" i="51"/>
  <c r="BH40" i="51"/>
  <c r="BG40" i="51"/>
  <c r="D40" i="51"/>
  <c r="DE39" i="51"/>
  <c r="DD39" i="51"/>
  <c r="DC39" i="51"/>
  <c r="DB39" i="51"/>
  <c r="DA39" i="51"/>
  <c r="CZ39" i="51"/>
  <c r="CY39" i="51"/>
  <c r="CX39" i="51"/>
  <c r="CW39" i="51"/>
  <c r="CV39" i="51"/>
  <c r="CU39" i="51"/>
  <c r="CT39" i="51"/>
  <c r="CS39" i="51"/>
  <c r="CR39" i="51"/>
  <c r="CQ39" i="51"/>
  <c r="CP39" i="51"/>
  <c r="CO39" i="51"/>
  <c r="CN39" i="51"/>
  <c r="CM39" i="51"/>
  <c r="CL39" i="51"/>
  <c r="CK39" i="51"/>
  <c r="CJ39" i="51"/>
  <c r="CI39" i="51"/>
  <c r="CH39" i="51"/>
  <c r="CG39" i="51"/>
  <c r="CE39" i="51"/>
  <c r="CD39" i="51"/>
  <c r="CC39" i="51"/>
  <c r="CB39" i="51"/>
  <c r="CA39" i="51"/>
  <c r="BZ39" i="51"/>
  <c r="BY39" i="51"/>
  <c r="BX39" i="51"/>
  <c r="BW39" i="51"/>
  <c r="BV39" i="51"/>
  <c r="BU39" i="51"/>
  <c r="BT39" i="51"/>
  <c r="BS39" i="51"/>
  <c r="BR39" i="51"/>
  <c r="ER39" i="51" s="1"/>
  <c r="BQ39" i="51"/>
  <c r="BP39" i="51"/>
  <c r="BO39" i="51"/>
  <c r="BN39" i="51"/>
  <c r="BM39" i="51"/>
  <c r="BL39" i="51"/>
  <c r="BK39" i="51"/>
  <c r="BJ39" i="51"/>
  <c r="BI39" i="51"/>
  <c r="BH39" i="51"/>
  <c r="BG39" i="51"/>
  <c r="D39" i="51"/>
  <c r="EG38"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CD38" i="51"/>
  <c r="CC38" i="51"/>
  <c r="CB38" i="51"/>
  <c r="EB38" i="51" s="1"/>
  <c r="CA38" i="51"/>
  <c r="BZ38" i="51"/>
  <c r="BY38" i="51"/>
  <c r="BX38" i="51"/>
  <c r="EX38" i="51" s="1"/>
  <c r="BW38" i="51"/>
  <c r="BV38" i="5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BW37" i="51"/>
  <c r="BV37" i="51"/>
  <c r="BU37" i="51"/>
  <c r="BT37" i="51"/>
  <c r="BS37" i="51"/>
  <c r="BR37" i="51"/>
  <c r="BQ37" i="51"/>
  <c r="BP37" i="51"/>
  <c r="BO37" i="51"/>
  <c r="BN37" i="51"/>
  <c r="BM37" i="51"/>
  <c r="BL37" i="51"/>
  <c r="BK37" i="51"/>
  <c r="BJ37" i="51"/>
  <c r="BI37" i="51"/>
  <c r="BH37" i="51"/>
  <c r="BG37" i="51"/>
  <c r="D37" i="51"/>
  <c r="DE36" i="51"/>
  <c r="DD36" i="51"/>
  <c r="DC36" i="51"/>
  <c r="DB36" i="51"/>
  <c r="DA36" i="51"/>
  <c r="CZ36" i="51"/>
  <c r="CY36" i="51"/>
  <c r="CX36" i="51"/>
  <c r="CW36" i="51"/>
  <c r="CV36" i="51"/>
  <c r="CU36" i="51"/>
  <c r="CT36" i="51"/>
  <c r="CS36" i="51"/>
  <c r="CR36" i="51"/>
  <c r="CQ36" i="51"/>
  <c r="CP36" i="51"/>
  <c r="CO36" i="51"/>
  <c r="CN36" i="51"/>
  <c r="CM36" i="51"/>
  <c r="CL36" i="51"/>
  <c r="CK36" i="51"/>
  <c r="CJ36" i="51"/>
  <c r="CI36" i="51"/>
  <c r="CH36" i="51"/>
  <c r="CG36" i="51"/>
  <c r="CE36" i="51"/>
  <c r="CD36" i="51"/>
  <c r="CC36" i="51"/>
  <c r="CB36" i="51"/>
  <c r="CA36" i="51"/>
  <c r="BZ36" i="51"/>
  <c r="BY36" i="51"/>
  <c r="BX36" i="51"/>
  <c r="BW36" i="51"/>
  <c r="BV36" i="51"/>
  <c r="BU36" i="51"/>
  <c r="BT36" i="51"/>
  <c r="BS36" i="51"/>
  <c r="BR36" i="51"/>
  <c r="BQ36" i="5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BY35" i="51"/>
  <c r="BX35" i="51"/>
  <c r="BW35" i="51"/>
  <c r="EW35" i="51" s="1"/>
  <c r="BV35" i="51"/>
  <c r="BU35" i="51"/>
  <c r="BT35" i="51"/>
  <c r="BS35" i="51"/>
  <c r="BR35" i="51"/>
  <c r="BQ35" i="51"/>
  <c r="BP35" i="51"/>
  <c r="BO35" i="51"/>
  <c r="EO35" i="51" s="1"/>
  <c r="BN35" i="51"/>
  <c r="BM35" i="51"/>
  <c r="BL35" i="51"/>
  <c r="BK35" i="51"/>
  <c r="BJ35" i="51"/>
  <c r="BI35" i="51"/>
  <c r="BH35" i="51"/>
  <c r="BG35" i="51"/>
  <c r="EG35" i="51" s="1"/>
  <c r="D35" i="51"/>
  <c r="DE34" i="51"/>
  <c r="DD34" i="51"/>
  <c r="DC34" i="51"/>
  <c r="DB34" i="51"/>
  <c r="DA34" i="51"/>
  <c r="FA34" i="51" s="1"/>
  <c r="CZ34" i="51"/>
  <c r="CY34" i="51"/>
  <c r="CX34" i="51"/>
  <c r="CW34" i="51"/>
  <c r="CV34" i="51"/>
  <c r="CU34" i="51"/>
  <c r="CT34" i="51"/>
  <c r="CS34" i="51"/>
  <c r="CR34" i="51"/>
  <c r="CQ34" i="51"/>
  <c r="CP34" i="51"/>
  <c r="CO34" i="51"/>
  <c r="CN34" i="51"/>
  <c r="CM34" i="51"/>
  <c r="CL34" i="51"/>
  <c r="CK34" i="51"/>
  <c r="CJ34" i="51"/>
  <c r="CI34" i="51"/>
  <c r="CH34" i="51"/>
  <c r="CG34" i="51"/>
  <c r="CE34" i="51"/>
  <c r="CD34" i="51"/>
  <c r="CC34" i="51"/>
  <c r="CB34" i="51"/>
  <c r="EB34" i="51" s="1"/>
  <c r="CA34" i="51"/>
  <c r="BZ34" i="51"/>
  <c r="DZ34" i="51" s="1"/>
  <c r="BY34" i="51"/>
  <c r="BX34" i="51"/>
  <c r="EX34" i="51" s="1"/>
  <c r="BW34" i="51"/>
  <c r="BV34" i="51"/>
  <c r="BU34" i="51"/>
  <c r="BT34" i="51"/>
  <c r="DT34" i="51" s="1"/>
  <c r="BS34" i="51"/>
  <c r="BR34" i="51"/>
  <c r="DR34" i="51" s="1"/>
  <c r="BQ34" i="51"/>
  <c r="BP34" i="51"/>
  <c r="EP34" i="51" s="1"/>
  <c r="BO34" i="51"/>
  <c r="BN34" i="51"/>
  <c r="BM34" i="51"/>
  <c r="BL34" i="51"/>
  <c r="BK34" i="51"/>
  <c r="BJ34" i="51"/>
  <c r="DJ34" i="51" s="1"/>
  <c r="BI34" i="51"/>
  <c r="BH34" i="51"/>
  <c r="EH34" i="51" s="1"/>
  <c r="BG34" i="51"/>
  <c r="D34" i="51"/>
  <c r="DM33" i="51"/>
  <c r="DE33" i="51"/>
  <c r="DD33" i="51"/>
  <c r="DC33" i="5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CA33" i="51"/>
  <c r="BZ33" i="51"/>
  <c r="BY33" i="51"/>
  <c r="BX33" i="51"/>
  <c r="BW33" i="51"/>
  <c r="BV33" i="51"/>
  <c r="BU33" i="51"/>
  <c r="BT33" i="51"/>
  <c r="ET33" i="51" s="1"/>
  <c r="BS33" i="51"/>
  <c r="BR33" i="51"/>
  <c r="BQ33" i="51"/>
  <c r="BP33" i="51"/>
  <c r="BO33" i="51"/>
  <c r="BN33" i="51"/>
  <c r="BM33" i="51"/>
  <c r="BL33" i="51"/>
  <c r="BK33" i="51"/>
  <c r="BJ33" i="51"/>
  <c r="BI33" i="51"/>
  <c r="BH33" i="51"/>
  <c r="BG33" i="51"/>
  <c r="D33" i="51"/>
  <c r="DE32" i="51"/>
  <c r="DD32" i="51"/>
  <c r="DC32" i="51"/>
  <c r="DB32" i="51"/>
  <c r="DA32" i="51"/>
  <c r="CZ32" i="51"/>
  <c r="CY32" i="51"/>
  <c r="CX32" i="51"/>
  <c r="CW32" i="51"/>
  <c r="CV32" i="51"/>
  <c r="CU32" i="51"/>
  <c r="CT32" i="51"/>
  <c r="CS32" i="51"/>
  <c r="CR32" i="51"/>
  <c r="CQ32" i="51"/>
  <c r="CP32" i="51"/>
  <c r="CO32" i="51"/>
  <c r="CN32" i="51"/>
  <c r="CM32" i="51"/>
  <c r="CL32" i="51"/>
  <c r="CK32" i="51"/>
  <c r="CJ32" i="51"/>
  <c r="CI32" i="51"/>
  <c r="CH32" i="51"/>
  <c r="CG32" i="51"/>
  <c r="CE32" i="51"/>
  <c r="CD32" i="51"/>
  <c r="CC32" i="51"/>
  <c r="CB32" i="51"/>
  <c r="CA32" i="51"/>
  <c r="BZ32" i="51"/>
  <c r="BY32" i="51"/>
  <c r="BX32" i="51"/>
  <c r="BW32" i="51"/>
  <c r="BV32" i="51"/>
  <c r="BU32" i="51"/>
  <c r="BT32" i="51"/>
  <c r="BS32" i="51"/>
  <c r="BR32" i="51"/>
  <c r="BQ32" i="51"/>
  <c r="BP32" i="51"/>
  <c r="BO32" i="51"/>
  <c r="BN32" i="51"/>
  <c r="BM32" i="51"/>
  <c r="BL32" i="51"/>
  <c r="BK32" i="51"/>
  <c r="BJ32" i="51"/>
  <c r="BI32" i="51"/>
  <c r="BH32" i="51"/>
  <c r="BG32" i="51"/>
  <c r="D32"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ED31" i="51" s="1"/>
  <c r="CC31" i="51"/>
  <c r="CB31" i="51"/>
  <c r="CA31" i="51"/>
  <c r="BZ31" i="51"/>
  <c r="BY31" i="51"/>
  <c r="BX31" i="51"/>
  <c r="BW31" i="51"/>
  <c r="BV31" i="51"/>
  <c r="BU31" i="51"/>
  <c r="BT31" i="51"/>
  <c r="BS31" i="51"/>
  <c r="BR31" i="51"/>
  <c r="BQ31" i="51"/>
  <c r="BP31" i="51"/>
  <c r="BO31" i="51"/>
  <c r="BN31" i="51"/>
  <c r="BM31" i="51"/>
  <c r="BL31" i="51"/>
  <c r="BK31" i="51"/>
  <c r="BJ31" i="51"/>
  <c r="BI31" i="51"/>
  <c r="BH31" i="51"/>
  <c r="BG31" i="51"/>
  <c r="D31" i="51"/>
  <c r="DE30" i="51"/>
  <c r="DD30" i="51"/>
  <c r="DC30" i="51"/>
  <c r="DB30" i="51"/>
  <c r="DA30" i="51"/>
  <c r="CZ30" i="51"/>
  <c r="CY30" i="51"/>
  <c r="CX30" i="51"/>
  <c r="CW30" i="51"/>
  <c r="CV30" i="51"/>
  <c r="CU30" i="51"/>
  <c r="CT30" i="51"/>
  <c r="DT30" i="51" s="1"/>
  <c r="CS30" i="51"/>
  <c r="CR30" i="51"/>
  <c r="CQ30" i="51"/>
  <c r="CP30" i="51"/>
  <c r="CO30" i="51"/>
  <c r="CN30" i="51"/>
  <c r="CM30" i="51"/>
  <c r="CL30" i="51"/>
  <c r="CK30" i="51"/>
  <c r="CJ30" i="51"/>
  <c r="CI30" i="51"/>
  <c r="CH30" i="51"/>
  <c r="CG30" i="51"/>
  <c r="CE30" i="51"/>
  <c r="CD30" i="51"/>
  <c r="CC30" i="51"/>
  <c r="CB30" i="51"/>
  <c r="CA30" i="51"/>
  <c r="BZ30" i="51"/>
  <c r="BY30" i="51"/>
  <c r="BX30" i="51"/>
  <c r="BW30" i="51"/>
  <c r="BV30" i="51"/>
  <c r="BU30" i="51"/>
  <c r="BT30" i="51"/>
  <c r="BS30" i="51"/>
  <c r="BR30" i="51"/>
  <c r="BQ30" i="51"/>
  <c r="BP30" i="51"/>
  <c r="BO30" i="51"/>
  <c r="BN30" i="51"/>
  <c r="BM30" i="51"/>
  <c r="BL30" i="51"/>
  <c r="BK30" i="51"/>
  <c r="BJ30" i="51"/>
  <c r="BI30" i="51"/>
  <c r="BH30" i="51"/>
  <c r="BG30" i="51"/>
  <c r="D30" i="51"/>
  <c r="DE29" i="51"/>
  <c r="DD29" i="51"/>
  <c r="DC29" i="51"/>
  <c r="EC29" i="51" s="1"/>
  <c r="DB29" i="51"/>
  <c r="DA29" i="51"/>
  <c r="CZ29" i="51"/>
  <c r="CY29" i="51"/>
  <c r="CX29" i="51"/>
  <c r="CW29" i="51"/>
  <c r="CV29" i="51"/>
  <c r="CU29" i="51"/>
  <c r="DU29" i="51" s="1"/>
  <c r="CT29" i="51"/>
  <c r="CS29" i="51"/>
  <c r="CR29" i="51"/>
  <c r="CQ29" i="51"/>
  <c r="CP29" i="51"/>
  <c r="CO29" i="51"/>
  <c r="CN29" i="51"/>
  <c r="CM29" i="51"/>
  <c r="CL29" i="51"/>
  <c r="CK29" i="51"/>
  <c r="CJ29" i="51"/>
  <c r="CI29" i="51"/>
  <c r="CH29" i="51"/>
  <c r="CG29" i="51"/>
  <c r="CE29" i="51"/>
  <c r="CD29" i="51"/>
  <c r="CC29" i="51"/>
  <c r="CB29" i="51"/>
  <c r="CA29" i="51"/>
  <c r="BZ29" i="51"/>
  <c r="BY29" i="51"/>
  <c r="BX29" i="51"/>
  <c r="BW29" i="51"/>
  <c r="BV29" i="51"/>
  <c r="BU29" i="51"/>
  <c r="BT29" i="51"/>
  <c r="BS29" i="51"/>
  <c r="BR29" i="51"/>
  <c r="BQ29" i="51"/>
  <c r="BP29" i="51"/>
  <c r="BO29" i="51"/>
  <c r="BN29" i="51"/>
  <c r="BM29" i="51"/>
  <c r="BL29" i="51"/>
  <c r="BK29" i="51"/>
  <c r="BJ29" i="51"/>
  <c r="BI29" i="51"/>
  <c r="BH29" i="51"/>
  <c r="BG29" i="5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BS28" i="51"/>
  <c r="BR28" i="51"/>
  <c r="BQ28" i="51"/>
  <c r="BP28" i="51"/>
  <c r="BO28" i="51"/>
  <c r="BN28" i="51"/>
  <c r="BM28" i="51"/>
  <c r="EM28" i="51" s="1"/>
  <c r="BL28" i="51"/>
  <c r="BK28" i="51"/>
  <c r="BJ28" i="51"/>
  <c r="BI28" i="51"/>
  <c r="BH28" i="51"/>
  <c r="BG28" i="51"/>
  <c r="D28" i="51"/>
  <c r="DE27" i="51"/>
  <c r="DD27" i="51"/>
  <c r="DC27" i="51"/>
  <c r="DB27" i="51"/>
  <c r="DA27" i="51"/>
  <c r="CZ27" i="51"/>
  <c r="CY27" i="51"/>
  <c r="CX27" i="51"/>
  <c r="CW27" i="51"/>
  <c r="CV27" i="51"/>
  <c r="CU27" i="51"/>
  <c r="CT27" i="51"/>
  <c r="CS27" i="51"/>
  <c r="CR27" i="51"/>
  <c r="CQ27" i="51"/>
  <c r="CP27" i="51"/>
  <c r="CO27" i="51"/>
  <c r="CN27" i="51"/>
  <c r="CM27" i="51"/>
  <c r="CL27" i="51"/>
  <c r="CK27" i="51"/>
  <c r="CJ27" i="51"/>
  <c r="CI27" i="51"/>
  <c r="CH27" i="51"/>
  <c r="CG27" i="51"/>
  <c r="CE27" i="51"/>
  <c r="CD27" i="51"/>
  <c r="CC27" i="51"/>
  <c r="CB27" i="51"/>
  <c r="CA27" i="51"/>
  <c r="BZ27" i="51"/>
  <c r="BY27" i="51"/>
  <c r="BX27" i="51"/>
  <c r="BW27" i="51"/>
  <c r="BV27" i="51"/>
  <c r="BU27" i="51"/>
  <c r="BT27" i="51"/>
  <c r="BS27" i="51"/>
  <c r="BR27" i="51"/>
  <c r="BQ27" i="51"/>
  <c r="BP27" i="51"/>
  <c r="BO27" i="51"/>
  <c r="BN27" i="51"/>
  <c r="BM27" i="51"/>
  <c r="BL27" i="51"/>
  <c r="BK27" i="51"/>
  <c r="BJ27" i="51"/>
  <c r="BI27" i="51"/>
  <c r="BH27" i="51"/>
  <c r="BG27" i="51"/>
  <c r="D27" i="51"/>
  <c r="DE26" i="51"/>
  <c r="DD26" i="51"/>
  <c r="DC26" i="51"/>
  <c r="DB26" i="51"/>
  <c r="DA26" i="51"/>
  <c r="CZ26" i="51"/>
  <c r="CY26" i="51"/>
  <c r="CX26" i="51"/>
  <c r="CW26" i="51"/>
  <c r="CV26" i="51"/>
  <c r="CU26" i="51"/>
  <c r="CT26" i="51"/>
  <c r="CS26" i="51"/>
  <c r="CR26" i="51"/>
  <c r="CQ26" i="51"/>
  <c r="CP26" i="51"/>
  <c r="CO26" i="51"/>
  <c r="CN26" i="51"/>
  <c r="CM26" i="51"/>
  <c r="CL26" i="51"/>
  <c r="CK26" i="51"/>
  <c r="CJ26" i="51"/>
  <c r="CI26" i="51"/>
  <c r="CH26" i="51"/>
  <c r="CG26" i="51"/>
  <c r="CE26" i="51"/>
  <c r="CD26" i="51"/>
  <c r="CC26" i="51"/>
  <c r="CB26" i="51"/>
  <c r="CA26" i="51"/>
  <c r="BZ26" i="51"/>
  <c r="BY26" i="51"/>
  <c r="BX26" i="51"/>
  <c r="BW26" i="51"/>
  <c r="BV26" i="51"/>
  <c r="BU26" i="51"/>
  <c r="BT26" i="51"/>
  <c r="BS26" i="51"/>
  <c r="BR26" i="51"/>
  <c r="BQ26" i="51"/>
  <c r="BP26" i="51"/>
  <c r="BO26" i="51"/>
  <c r="BN26" i="51"/>
  <c r="BM26" i="51"/>
  <c r="BL26" i="51"/>
  <c r="DL26" i="51" s="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BT25" i="51"/>
  <c r="BS25" i="51"/>
  <c r="BR25" i="51"/>
  <c r="BQ25" i="51"/>
  <c r="BP25" i="51"/>
  <c r="BO25" i="51"/>
  <c r="BN25" i="51"/>
  <c r="BM25" i="51"/>
  <c r="BL25" i="51"/>
  <c r="BK25" i="51"/>
  <c r="BJ25" i="51"/>
  <c r="BI25" i="51"/>
  <c r="BH25" i="51"/>
  <c r="EH25" i="51" s="1"/>
  <c r="BG25" i="51"/>
  <c r="D25"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CA24" i="51"/>
  <c r="BZ24" i="51"/>
  <c r="BY24" i="51"/>
  <c r="BX24" i="51"/>
  <c r="BW24" i="51"/>
  <c r="BV24" i="51"/>
  <c r="BU24" i="51"/>
  <c r="BT24" i="51"/>
  <c r="BS24" i="51"/>
  <c r="BR24" i="51"/>
  <c r="BQ24" i="51"/>
  <c r="BP24" i="51"/>
  <c r="BO24" i="51"/>
  <c r="BN24" i="51"/>
  <c r="BM24" i="51"/>
  <c r="EM24" i="51" s="1"/>
  <c r="BL24" i="51"/>
  <c r="EL24" i="51" s="1"/>
  <c r="BK24" i="51"/>
  <c r="BJ24" i="51"/>
  <c r="BI24" i="51"/>
  <c r="BH24" i="51"/>
  <c r="BG24" i="51"/>
  <c r="D24" i="51"/>
  <c r="DE23" i="51"/>
  <c r="DD23" i="51"/>
  <c r="DC23" i="51"/>
  <c r="DB23" i="51"/>
  <c r="DA23" i="51"/>
  <c r="CZ23" i="5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BI23" i="51"/>
  <c r="BH23" i="51"/>
  <c r="BG23" i="51"/>
  <c r="D23" i="51"/>
  <c r="DE22" i="51"/>
  <c r="DD22" i="51"/>
  <c r="DC22" i="51"/>
  <c r="DB22" i="51"/>
  <c r="DA22" i="51"/>
  <c r="CZ22" i="51"/>
  <c r="CY22" i="51"/>
  <c r="CX22" i="51"/>
  <c r="CW22" i="51"/>
  <c r="CV22" i="51"/>
  <c r="EV22" i="51" s="1"/>
  <c r="CU22" i="51"/>
  <c r="CT22" i="51"/>
  <c r="CS22" i="51"/>
  <c r="CR22" i="51"/>
  <c r="CQ22" i="51"/>
  <c r="CP22" i="51"/>
  <c r="CO22" i="51"/>
  <c r="CN22" i="51"/>
  <c r="CM22" i="51"/>
  <c r="CL22" i="51"/>
  <c r="CK22" i="51"/>
  <c r="DK22" i="51" s="1"/>
  <c r="CJ22" i="51"/>
  <c r="CI22" i="51"/>
  <c r="CH22" i="51"/>
  <c r="CG22" i="51"/>
  <c r="CE22" i="51"/>
  <c r="CD22" i="51"/>
  <c r="CC22" i="51"/>
  <c r="CB22" i="51"/>
  <c r="EB22" i="51" s="1"/>
  <c r="CA22" i="51"/>
  <c r="BZ22" i="51"/>
  <c r="BY22" i="51"/>
  <c r="BX22" i="51"/>
  <c r="BW22" i="51"/>
  <c r="BV22" i="51"/>
  <c r="BU22" i="51"/>
  <c r="BT22" i="51"/>
  <c r="BS22" i="51"/>
  <c r="BR22" i="51"/>
  <c r="BQ22" i="51"/>
  <c r="BP22" i="51"/>
  <c r="BO22" i="51"/>
  <c r="BN22" i="51"/>
  <c r="BM22" i="51"/>
  <c r="BL22" i="51"/>
  <c r="DL22" i="51" s="1"/>
  <c r="BK22" i="5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BL21" i="51"/>
  <c r="BK21" i="51"/>
  <c r="DK21" i="51" s="1"/>
  <c r="BJ21" i="51"/>
  <c r="BI21" i="51"/>
  <c r="BH21" i="51"/>
  <c r="BG21" i="51"/>
  <c r="DG21" i="51" s="1"/>
  <c r="D21" i="51"/>
  <c r="DE20" i="51"/>
  <c r="DD20" i="51"/>
  <c r="DC20" i="51"/>
  <c r="DB20" i="51"/>
  <c r="DA20" i="51"/>
  <c r="CZ20" i="51"/>
  <c r="CY20" i="51"/>
  <c r="CX20" i="51"/>
  <c r="CW20" i="51"/>
  <c r="CV20" i="51"/>
  <c r="CU20" i="51"/>
  <c r="CT20" i="51"/>
  <c r="CS20" i="51"/>
  <c r="CR20" i="51"/>
  <c r="CQ20" i="51"/>
  <c r="CP20" i="51"/>
  <c r="CO20" i="51"/>
  <c r="CN20" i="51"/>
  <c r="CM20" i="51"/>
  <c r="CL20" i="51"/>
  <c r="CK20" i="51"/>
  <c r="CJ20" i="51"/>
  <c r="CI20" i="51"/>
  <c r="CH20" i="51"/>
  <c r="CG20" i="51"/>
  <c r="CE20" i="51"/>
  <c r="CD20" i="51"/>
  <c r="CC20" i="51"/>
  <c r="CB20" i="51"/>
  <c r="CA20" i="51"/>
  <c r="BZ20" i="51"/>
  <c r="BY20" i="51"/>
  <c r="BX20" i="51"/>
  <c r="BW20" i="51"/>
  <c r="BV20" i="51"/>
  <c r="BU20" i="51"/>
  <c r="BT20" i="51"/>
  <c r="BS20" i="51"/>
  <c r="BR20" i="51"/>
  <c r="BQ20" i="51"/>
  <c r="BP20" i="51"/>
  <c r="BO20" i="51"/>
  <c r="BN20" i="51"/>
  <c r="BM20" i="51"/>
  <c r="BL20" i="51"/>
  <c r="BK20" i="51"/>
  <c r="BJ20" i="51"/>
  <c r="BI20" i="51"/>
  <c r="BH20" i="51"/>
  <c r="BG20" i="51"/>
  <c r="D20" i="51"/>
  <c r="DE19" i="51"/>
  <c r="DD19" i="51"/>
  <c r="DC19" i="51"/>
  <c r="DB19" i="51"/>
  <c r="DA19" i="51"/>
  <c r="CZ19" i="51"/>
  <c r="CY19" i="51"/>
  <c r="CX19" i="51"/>
  <c r="CW19" i="51"/>
  <c r="CV19" i="51"/>
  <c r="CU19" i="51"/>
  <c r="CT19" i="51"/>
  <c r="CS19" i="51"/>
  <c r="CR19" i="51"/>
  <c r="CQ19" i="51"/>
  <c r="CP19" i="51"/>
  <c r="CO19" i="51"/>
  <c r="CN19" i="51"/>
  <c r="CM19" i="51"/>
  <c r="CL19" i="51"/>
  <c r="CK19" i="51"/>
  <c r="CJ19" i="51"/>
  <c r="CI19" i="51"/>
  <c r="CH19" i="51"/>
  <c r="CG19" i="51"/>
  <c r="CE19" i="51"/>
  <c r="CD19" i="51"/>
  <c r="CC19" i="51"/>
  <c r="FC19" i="51" s="1"/>
  <c r="CB19" i="51"/>
  <c r="CA19" i="51"/>
  <c r="BZ19" i="5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DA18" i="51"/>
  <c r="CZ18" i="51"/>
  <c r="CY18" i="51"/>
  <c r="CX18" i="51"/>
  <c r="CW18" i="51"/>
  <c r="CV18" i="51"/>
  <c r="CU18" i="51"/>
  <c r="CT18" i="51"/>
  <c r="CS18" i="51"/>
  <c r="CR18" i="51"/>
  <c r="CQ18" i="51"/>
  <c r="CP18" i="51"/>
  <c r="CO18" i="51"/>
  <c r="CN18" i="51"/>
  <c r="CM18" i="51"/>
  <c r="CL18" i="5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BT17" i="51"/>
  <c r="ET17" i="51" s="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CA56" i="50"/>
  <c r="BZ56" i="50"/>
  <c r="BY56" i="50"/>
  <c r="BX56" i="50"/>
  <c r="BW56" i="50"/>
  <c r="BV56" i="50"/>
  <c r="BU56" i="50"/>
  <c r="BT56" i="50"/>
  <c r="BS56" i="50"/>
  <c r="BR56" i="50"/>
  <c r="BQ56" i="50"/>
  <c r="BP56" i="50"/>
  <c r="BO56" i="50"/>
  <c r="BN56" i="50"/>
  <c r="BM56" i="50"/>
  <c r="BL56" i="50"/>
  <c r="DL56" i="50" s="1"/>
  <c r="BK56" i="50"/>
  <c r="BJ56" i="50"/>
  <c r="BI56" i="50"/>
  <c r="BH56" i="50"/>
  <c r="BG56" i="50"/>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DH55" i="50" s="1"/>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DI54" i="50" s="1"/>
  <c r="CH54" i="50"/>
  <c r="CG54" i="50"/>
  <c r="CE54" i="50"/>
  <c r="FE54" i="50" s="1"/>
  <c r="CD54" i="50"/>
  <c r="CC54" i="50"/>
  <c r="CB54" i="50"/>
  <c r="CA54" i="50"/>
  <c r="BZ54" i="50"/>
  <c r="BY54" i="50"/>
  <c r="BX54" i="50"/>
  <c r="DX54" i="50" s="1"/>
  <c r="BW54" i="50"/>
  <c r="BV54" i="50"/>
  <c r="BU54" i="50"/>
  <c r="BT54" i="50"/>
  <c r="BS54" i="50"/>
  <c r="BR54" i="50"/>
  <c r="BQ54" i="50"/>
  <c r="BP54" i="50"/>
  <c r="EP54" i="50" s="1"/>
  <c r="BO54" i="50"/>
  <c r="BN54" i="50"/>
  <c r="BM54" i="50"/>
  <c r="BL54" i="50"/>
  <c r="BK54" i="50"/>
  <c r="BJ54" i="50"/>
  <c r="BI54" i="50"/>
  <c r="BH54" i="50"/>
  <c r="BG54" i="50"/>
  <c r="D54"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BV53" i="50"/>
  <c r="BU53" i="50"/>
  <c r="DU53" i="50" s="1"/>
  <c r="BT53" i="50"/>
  <c r="BS53" i="50"/>
  <c r="BR53" i="50"/>
  <c r="BQ53" i="50"/>
  <c r="BP53" i="50"/>
  <c r="EP53" i="50" s="1"/>
  <c r="BO53" i="50"/>
  <c r="EO53" i="50" s="1"/>
  <c r="BN53" i="50"/>
  <c r="BM53" i="50"/>
  <c r="DM53" i="50" s="1"/>
  <c r="BL53" i="50"/>
  <c r="BK53" i="50"/>
  <c r="BJ53" i="50"/>
  <c r="BI53" i="50"/>
  <c r="BH53" i="50"/>
  <c r="BG53" i="50"/>
  <c r="D53" i="50"/>
  <c r="DE52" i="50"/>
  <c r="DD52" i="50"/>
  <c r="DC52" i="50"/>
  <c r="DB52" i="50"/>
  <c r="DA52" i="50"/>
  <c r="CZ52" i="50"/>
  <c r="DZ52" i="50" s="1"/>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BZ52" i="50"/>
  <c r="BY52" i="50"/>
  <c r="BX52" i="50"/>
  <c r="BW52" i="50"/>
  <c r="BV52" i="50"/>
  <c r="BU52" i="50"/>
  <c r="BT52" i="50"/>
  <c r="BS52" i="50"/>
  <c r="BR52" i="50"/>
  <c r="BQ52" i="50"/>
  <c r="EQ52" i="50" s="1"/>
  <c r="BP52" i="50"/>
  <c r="BO52" i="50"/>
  <c r="BN52" i="50"/>
  <c r="BM52" i="50"/>
  <c r="BL52" i="50"/>
  <c r="BK52" i="50"/>
  <c r="BJ52" i="50"/>
  <c r="BI52" i="50"/>
  <c r="BH52" i="50"/>
  <c r="BG52" i="50"/>
  <c r="D52" i="50"/>
  <c r="DE51" i="50"/>
  <c r="DD51" i="50"/>
  <c r="DC51" i="50"/>
  <c r="DB51" i="50"/>
  <c r="DA51" i="50"/>
  <c r="CZ51" i="50"/>
  <c r="CY51" i="50"/>
  <c r="DY51" i="50" s="1"/>
  <c r="CX51" i="50"/>
  <c r="CW51" i="50"/>
  <c r="CV51" i="50"/>
  <c r="CU51" i="50"/>
  <c r="CT51" i="50"/>
  <c r="CS51" i="50"/>
  <c r="CR51" i="50"/>
  <c r="CQ51" i="50"/>
  <c r="CP51" i="50"/>
  <c r="CO51" i="50"/>
  <c r="CN51" i="50"/>
  <c r="CM51" i="50"/>
  <c r="CL51" i="50"/>
  <c r="CK51" i="50"/>
  <c r="CJ51" i="50"/>
  <c r="CI51" i="50"/>
  <c r="CH51" i="50"/>
  <c r="CG51" i="50"/>
  <c r="CE51" i="50"/>
  <c r="EE51" i="50" s="1"/>
  <c r="CD51" i="50"/>
  <c r="CC51" i="50"/>
  <c r="CB51" i="50"/>
  <c r="FB51" i="50" s="1"/>
  <c r="CA51" i="50"/>
  <c r="BZ51" i="50"/>
  <c r="BY51" i="50"/>
  <c r="BX51" i="50"/>
  <c r="BW51" i="50"/>
  <c r="BV51" i="50"/>
  <c r="BU51" i="50"/>
  <c r="BT51" i="50"/>
  <c r="BS51" i="50"/>
  <c r="BR51" i="50"/>
  <c r="BQ51" i="50"/>
  <c r="BP51" i="50"/>
  <c r="BO51" i="50"/>
  <c r="DO51" i="50" s="1"/>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FA50" i="50" s="1"/>
  <c r="BZ50" i="50"/>
  <c r="BY50" i="50"/>
  <c r="BX50" i="50"/>
  <c r="BW50" i="50"/>
  <c r="BV50" i="50"/>
  <c r="DV50" i="50" s="1"/>
  <c r="BU50" i="50"/>
  <c r="DU50" i="50" s="1"/>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DW48" i="50" s="1"/>
  <c r="BV48" i="50"/>
  <c r="BU48" i="50"/>
  <c r="BT48" i="50"/>
  <c r="BS48" i="50"/>
  <c r="BR48" i="50"/>
  <c r="BQ48" i="50"/>
  <c r="BP48" i="50"/>
  <c r="BO48" i="50"/>
  <c r="BN48" i="50"/>
  <c r="BM48" i="50"/>
  <c r="BL48" i="50"/>
  <c r="BK48" i="50"/>
  <c r="BJ48" i="50"/>
  <c r="BI48" i="50"/>
  <c r="BH48" i="50"/>
  <c r="BG48" i="50"/>
  <c r="DG48" i="50" s="1"/>
  <c r="D48"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FE47" i="50" s="1"/>
  <c r="CD47" i="50"/>
  <c r="ED47" i="50" s="1"/>
  <c r="CC47" i="50"/>
  <c r="CB47" i="50"/>
  <c r="CA47" i="50"/>
  <c r="BZ47" i="50"/>
  <c r="BY47" i="50"/>
  <c r="BX47" i="50"/>
  <c r="DX47" i="50" s="1"/>
  <c r="BW47" i="50"/>
  <c r="BV47" i="50"/>
  <c r="DV47" i="50" s="1"/>
  <c r="BU47" i="50"/>
  <c r="BT47" i="50"/>
  <c r="ET47" i="50" s="1"/>
  <c r="BS47" i="50"/>
  <c r="BR47" i="50"/>
  <c r="BQ47" i="50"/>
  <c r="BP47" i="50"/>
  <c r="BO47" i="50"/>
  <c r="BN47" i="50"/>
  <c r="DN47" i="50" s="1"/>
  <c r="BM47" i="50"/>
  <c r="BL47" i="50"/>
  <c r="BK47" i="50"/>
  <c r="BJ47" i="50"/>
  <c r="BI47" i="50"/>
  <c r="BH47" i="50"/>
  <c r="BG47" i="50"/>
  <c r="D47" i="50"/>
  <c r="DE46" i="50"/>
  <c r="DD46" i="50"/>
  <c r="DC46" i="50"/>
  <c r="DB46" i="50"/>
  <c r="DA46" i="50"/>
  <c r="CZ46" i="50"/>
  <c r="CY46" i="50"/>
  <c r="CX46" i="50"/>
  <c r="CW46" i="50"/>
  <c r="CV46" i="50"/>
  <c r="CU46" i="50"/>
  <c r="CT46" i="50"/>
  <c r="CS46" i="50"/>
  <c r="CR46" i="50"/>
  <c r="CQ46" i="50"/>
  <c r="CP46" i="50"/>
  <c r="CO46" i="50"/>
  <c r="CN46" i="50"/>
  <c r="CM46" i="50"/>
  <c r="CL46" i="50"/>
  <c r="CK46" i="50"/>
  <c r="CJ46" i="50"/>
  <c r="CI46" i="50"/>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BO46" i="50"/>
  <c r="BN46" i="50"/>
  <c r="EN46" i="50" s="1"/>
  <c r="BM46" i="50"/>
  <c r="BL46" i="50"/>
  <c r="BK46" i="50"/>
  <c r="BJ46" i="50"/>
  <c r="EJ46" i="50" s="1"/>
  <c r="BI46" i="50"/>
  <c r="BH46" i="50"/>
  <c r="BG46" i="50"/>
  <c r="D46" i="50"/>
  <c r="DE45" i="50"/>
  <c r="DD45" i="50"/>
  <c r="DC45" i="50"/>
  <c r="DB45" i="50"/>
  <c r="DA45" i="50"/>
  <c r="CZ45" i="50"/>
  <c r="CY45" i="50"/>
  <c r="CX45" i="50"/>
  <c r="CW45" i="50"/>
  <c r="CV45" i="50"/>
  <c r="CU45" i="50"/>
  <c r="CT45" i="50"/>
  <c r="CS45" i="50"/>
  <c r="CR45" i="50"/>
  <c r="CQ45" i="50"/>
  <c r="CP45" i="50"/>
  <c r="CO45" i="50"/>
  <c r="CN45" i="50"/>
  <c r="CM45" i="50"/>
  <c r="CL45" i="50"/>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DD44" i="50"/>
  <c r="DC44" i="50"/>
  <c r="DB44" i="50"/>
  <c r="DA44" i="50"/>
  <c r="CZ44" i="50"/>
  <c r="DZ44" i="50" s="1"/>
  <c r="CY44" i="50"/>
  <c r="CX44" i="50"/>
  <c r="CW44" i="50"/>
  <c r="CV44" i="50"/>
  <c r="CU44" i="50"/>
  <c r="CT44" i="50"/>
  <c r="CS44" i="50"/>
  <c r="CR44" i="50"/>
  <c r="CQ44" i="50"/>
  <c r="CP44" i="50"/>
  <c r="CO44" i="50"/>
  <c r="CN44" i="50"/>
  <c r="CM44" i="50"/>
  <c r="CL44" i="50"/>
  <c r="CK44" i="50"/>
  <c r="CJ44" i="50"/>
  <c r="CI44" i="50"/>
  <c r="CH44" i="50"/>
  <c r="CG44" i="50"/>
  <c r="CE44" i="50"/>
  <c r="CD44" i="50"/>
  <c r="CC44" i="50"/>
  <c r="CB44" i="50"/>
  <c r="CA44" i="50"/>
  <c r="FA44" i="50" s="1"/>
  <c r="BZ44" i="50"/>
  <c r="BY44" i="50"/>
  <c r="BX44" i="50"/>
  <c r="BW44" i="50"/>
  <c r="BV44" i="50"/>
  <c r="BU44" i="50"/>
  <c r="BT44" i="50"/>
  <c r="BS44" i="50"/>
  <c r="DS44" i="50" s="1"/>
  <c r="BR44" i="50"/>
  <c r="BQ44" i="50"/>
  <c r="BP44" i="50"/>
  <c r="EP44" i="50" s="1"/>
  <c r="BO44" i="50"/>
  <c r="BN44" i="50"/>
  <c r="BM44" i="50"/>
  <c r="BL44" i="50"/>
  <c r="BK44" i="50"/>
  <c r="EK44" i="50" s="1"/>
  <c r="BJ44" i="50"/>
  <c r="BI44" i="50"/>
  <c r="BH44" i="50"/>
  <c r="BG44" i="50"/>
  <c r="D44" i="50"/>
  <c r="DE43" i="50"/>
  <c r="DD43" i="50"/>
  <c r="DC43" i="50"/>
  <c r="DB43" i="50"/>
  <c r="DA43" i="50"/>
  <c r="CZ43" i="50"/>
  <c r="CY43" i="50"/>
  <c r="CX43" i="50"/>
  <c r="CW43" i="50"/>
  <c r="CV43" i="50"/>
  <c r="CU43" i="50"/>
  <c r="CT43" i="50"/>
  <c r="CS43" i="50"/>
  <c r="CR43" i="50"/>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CE42" i="50"/>
  <c r="CD42" i="50"/>
  <c r="CC42" i="50"/>
  <c r="EC42" i="50" s="1"/>
  <c r="CB42" i="50"/>
  <c r="CA42" i="50"/>
  <c r="BZ42" i="50"/>
  <c r="BY42" i="50"/>
  <c r="DY42" i="50" s="1"/>
  <c r="BX42" i="50"/>
  <c r="BW42" i="50"/>
  <c r="EW42" i="50" s="1"/>
  <c r="BV42" i="50"/>
  <c r="BU42" i="50"/>
  <c r="DU42" i="50" s="1"/>
  <c r="BT42" i="50"/>
  <c r="BS42" i="50"/>
  <c r="ES42" i="50" s="1"/>
  <c r="BR42" i="50"/>
  <c r="BQ42" i="50"/>
  <c r="EQ42" i="50" s="1"/>
  <c r="BP42" i="50"/>
  <c r="BO42" i="50"/>
  <c r="BN42" i="50"/>
  <c r="BM42" i="50"/>
  <c r="DM42" i="50" s="1"/>
  <c r="BL42" i="50"/>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BX41" i="50"/>
  <c r="BW41" i="50"/>
  <c r="BV41" i="50"/>
  <c r="BU41" i="50"/>
  <c r="BT41" i="50"/>
  <c r="DT41" i="50" s="1"/>
  <c r="BS41" i="50"/>
  <c r="BR41" i="50"/>
  <c r="ER41" i="50" s="1"/>
  <c r="BQ41" i="50"/>
  <c r="BP41" i="50"/>
  <c r="EP41" i="50" s="1"/>
  <c r="BO41" i="50"/>
  <c r="BN41" i="50"/>
  <c r="BM41" i="50"/>
  <c r="BL41" i="50"/>
  <c r="BK41" i="50"/>
  <c r="BJ41" i="50"/>
  <c r="EJ41" i="50" s="1"/>
  <c r="BI41" i="50"/>
  <c r="BH41" i="50"/>
  <c r="DH41" i="50" s="1"/>
  <c r="BG41" i="50"/>
  <c r="D41"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CD40" i="50"/>
  <c r="CC40" i="50"/>
  <c r="CB40" i="50"/>
  <c r="CA40" i="50"/>
  <c r="BZ40" i="50"/>
  <c r="BY40" i="50"/>
  <c r="EY40" i="50" s="1"/>
  <c r="BX40" i="50"/>
  <c r="BW40" i="50"/>
  <c r="BV40" i="50"/>
  <c r="BU40" i="50"/>
  <c r="BT40" i="50"/>
  <c r="BS40" i="50"/>
  <c r="BR40" i="50"/>
  <c r="BQ40" i="50"/>
  <c r="BP40" i="50"/>
  <c r="BO40" i="50"/>
  <c r="BN40" i="50"/>
  <c r="BM40" i="50"/>
  <c r="EM40" i="50" s="1"/>
  <c r="BL40" i="50"/>
  <c r="BK40" i="50"/>
  <c r="BJ40" i="50"/>
  <c r="BI40" i="50"/>
  <c r="DI40" i="50" s="1"/>
  <c r="BH40" i="50"/>
  <c r="BG40" i="50"/>
  <c r="D40" i="50"/>
  <c r="DE39" i="50"/>
  <c r="DD39" i="50"/>
  <c r="DC39" i="50"/>
  <c r="DB39" i="50"/>
  <c r="DA39" i="50"/>
  <c r="CZ39" i="50"/>
  <c r="CY39" i="50"/>
  <c r="CX39" i="50"/>
  <c r="CW39" i="50"/>
  <c r="CV39" i="50"/>
  <c r="CU39" i="50"/>
  <c r="CT39" i="50"/>
  <c r="CS39" i="50"/>
  <c r="CR39" i="50"/>
  <c r="CQ39" i="50"/>
  <c r="CP39" i="50"/>
  <c r="CO39" i="50"/>
  <c r="CN39" i="50"/>
  <c r="CM39" i="50"/>
  <c r="CL39" i="50"/>
  <c r="CK39" i="50"/>
  <c r="CJ39" i="50"/>
  <c r="CI39" i="50"/>
  <c r="CH39" i="50"/>
  <c r="CG39" i="50"/>
  <c r="CE39" i="50"/>
  <c r="CD39" i="50"/>
  <c r="CC39" i="50"/>
  <c r="CB39" i="50"/>
  <c r="FB39" i="50" s="1"/>
  <c r="CA39" i="50"/>
  <c r="BZ39" i="50"/>
  <c r="BY39" i="50"/>
  <c r="BX39" i="50"/>
  <c r="BW39" i="50"/>
  <c r="BV39" i="50"/>
  <c r="BU39" i="50"/>
  <c r="BT39" i="50"/>
  <c r="ET39" i="50" s="1"/>
  <c r="BS39" i="50"/>
  <c r="BR39" i="50"/>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EA38" i="50" s="1"/>
  <c r="BZ38" i="50"/>
  <c r="BY38" i="50"/>
  <c r="BX38" i="50"/>
  <c r="BW38" i="50"/>
  <c r="BV38" i="50"/>
  <c r="BU38" i="50"/>
  <c r="BT38" i="50"/>
  <c r="BS38" i="50"/>
  <c r="ES38" i="50" s="1"/>
  <c r="BR38" i="50"/>
  <c r="BQ38" i="50"/>
  <c r="BP38" i="50"/>
  <c r="BO38" i="50"/>
  <c r="BN38" i="50"/>
  <c r="BM38" i="50"/>
  <c r="BL38" i="50"/>
  <c r="BK38" i="50"/>
  <c r="BJ38" i="50"/>
  <c r="BI38" i="50"/>
  <c r="BH38" i="50"/>
  <c r="BG38" i="50"/>
  <c r="D38"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BY37" i="50"/>
  <c r="BX37" i="50"/>
  <c r="DX37" i="50" s="1"/>
  <c r="BW37" i="50"/>
  <c r="BV37" i="50"/>
  <c r="BU37" i="50"/>
  <c r="BT37" i="50"/>
  <c r="BS37" i="50"/>
  <c r="BR37" i="50"/>
  <c r="BQ37" i="50"/>
  <c r="BP37" i="50"/>
  <c r="BO37" i="50"/>
  <c r="BN37" i="50"/>
  <c r="BM37" i="50"/>
  <c r="BL37" i="50"/>
  <c r="BK37" i="50"/>
  <c r="BJ37" i="50"/>
  <c r="BI37" i="50"/>
  <c r="BH37" i="50"/>
  <c r="EH37" i="50" s="1"/>
  <c r="BG37" i="50"/>
  <c r="D37" i="50"/>
  <c r="DE36" i="50"/>
  <c r="DD36" i="50"/>
  <c r="DC36" i="50"/>
  <c r="DB36" i="50"/>
  <c r="DA36" i="50"/>
  <c r="CZ36" i="50"/>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BX36" i="50"/>
  <c r="BW36" i="50"/>
  <c r="BV36" i="50"/>
  <c r="BU36" i="50"/>
  <c r="BT36" i="50"/>
  <c r="BS36" i="50"/>
  <c r="BR36" i="50"/>
  <c r="DR36" i="50" s="1"/>
  <c r="BQ36" i="50"/>
  <c r="BP36" i="50"/>
  <c r="BO36" i="50"/>
  <c r="BN36" i="50"/>
  <c r="BM36" i="50"/>
  <c r="BL36" i="50"/>
  <c r="BK36" i="50"/>
  <c r="BJ36" i="50"/>
  <c r="BI36" i="50"/>
  <c r="BH36" i="50"/>
  <c r="BG36" i="50"/>
  <c r="D36" i="50"/>
  <c r="DE35" i="50"/>
  <c r="DD35" i="50"/>
  <c r="DC35" i="50"/>
  <c r="DB35" i="50"/>
  <c r="DA35" i="50"/>
  <c r="CZ35" i="50"/>
  <c r="CY35" i="50"/>
  <c r="CX35" i="50"/>
  <c r="CW35" i="50"/>
  <c r="CV35" i="50"/>
  <c r="CU35" i="50"/>
  <c r="CT35" i="50"/>
  <c r="CS35" i="50"/>
  <c r="CR35" i="50"/>
  <c r="CQ35" i="50"/>
  <c r="CP35" i="50"/>
  <c r="CO35" i="50"/>
  <c r="CN35" i="50"/>
  <c r="CM35" i="50"/>
  <c r="CL35" i="50"/>
  <c r="CK35" i="50"/>
  <c r="CJ35" i="50"/>
  <c r="CI35" i="50"/>
  <c r="CH35" i="50"/>
  <c r="CG35" i="50"/>
  <c r="CE35" i="50"/>
  <c r="CD35" i="50"/>
  <c r="FD35" i="50" s="1"/>
  <c r="CC35" i="50"/>
  <c r="CB35" i="50"/>
  <c r="FB35" i="50" s="1"/>
  <c r="CA35" i="50"/>
  <c r="BZ35" i="50"/>
  <c r="DZ35" i="50" s="1"/>
  <c r="BY35" i="50"/>
  <c r="BX35" i="50"/>
  <c r="BW35" i="50"/>
  <c r="BV35" i="50"/>
  <c r="BU35" i="50"/>
  <c r="BT35" i="50"/>
  <c r="ET35" i="50" s="1"/>
  <c r="BS35" i="50"/>
  <c r="DS35" i="50" s="1"/>
  <c r="BR35" i="50"/>
  <c r="BQ35" i="50"/>
  <c r="BP35" i="50"/>
  <c r="BO35" i="50"/>
  <c r="BN35" i="50"/>
  <c r="BM35" i="50"/>
  <c r="BL35" i="50"/>
  <c r="EL35" i="50" s="1"/>
  <c r="BK35" i="50"/>
  <c r="BJ35" i="50"/>
  <c r="DJ35" i="50" s="1"/>
  <c r="BI35" i="50"/>
  <c r="BH35" i="50"/>
  <c r="BG35" i="50"/>
  <c r="D35" i="50"/>
  <c r="DE34" i="50"/>
  <c r="DD34" i="50"/>
  <c r="DC34" i="50"/>
  <c r="DB34" i="50"/>
  <c r="DA34" i="50"/>
  <c r="CZ34" i="50"/>
  <c r="CY34" i="50"/>
  <c r="CX34" i="50"/>
  <c r="CW34" i="50"/>
  <c r="CV34" i="50"/>
  <c r="CU34" i="50"/>
  <c r="CT34" i="50"/>
  <c r="CS34" i="50"/>
  <c r="CR34" i="50"/>
  <c r="CQ34" i="50"/>
  <c r="CP34" i="50"/>
  <c r="CO34" i="50"/>
  <c r="CN34" i="50"/>
  <c r="CM34" i="50"/>
  <c r="CL34" i="50"/>
  <c r="CK34" i="50"/>
  <c r="CJ34" i="50"/>
  <c r="CI34" i="50"/>
  <c r="CH34" i="50"/>
  <c r="CG34" i="50"/>
  <c r="CE34" i="50"/>
  <c r="CD34" i="50"/>
  <c r="FD34" i="50" s="1"/>
  <c r="CC34" i="50"/>
  <c r="CB34" i="50"/>
  <c r="CA34" i="50"/>
  <c r="BZ34" i="50"/>
  <c r="BY34" i="50"/>
  <c r="BX34" i="50"/>
  <c r="BW34" i="50"/>
  <c r="BV34" i="50"/>
  <c r="EV34" i="50" s="1"/>
  <c r="BU34" i="50"/>
  <c r="BT34" i="50"/>
  <c r="BS34" i="50"/>
  <c r="BR34" i="50"/>
  <c r="BQ34" i="50"/>
  <c r="BP34" i="50"/>
  <c r="BO34" i="50"/>
  <c r="BN34" i="50"/>
  <c r="EN34" i="50" s="1"/>
  <c r="BM34" i="50"/>
  <c r="BL34" i="50"/>
  <c r="BK34" i="50"/>
  <c r="BJ34" i="50"/>
  <c r="BI34" i="50"/>
  <c r="BH34" i="50"/>
  <c r="BG34" i="50"/>
  <c r="D34" i="50"/>
  <c r="DE33" i="50"/>
  <c r="DD33" i="50"/>
  <c r="DC33" i="50"/>
  <c r="DB33" i="50"/>
  <c r="DA33" i="50"/>
  <c r="CZ33" i="50"/>
  <c r="CY33" i="50"/>
  <c r="CX33" i="50"/>
  <c r="DX33" i="50" s="1"/>
  <c r="CW33" i="50"/>
  <c r="CV33" i="50"/>
  <c r="CU33" i="50"/>
  <c r="CT33" i="50"/>
  <c r="CS33" i="50"/>
  <c r="CR33" i="50"/>
  <c r="CQ33" i="50"/>
  <c r="CP33" i="50"/>
  <c r="CO33" i="50"/>
  <c r="CN33" i="50"/>
  <c r="CM33" i="50"/>
  <c r="CL33" i="50"/>
  <c r="CK33" i="50"/>
  <c r="CJ33" i="50"/>
  <c r="CI33" i="50"/>
  <c r="CH33" i="50"/>
  <c r="CG33" i="50"/>
  <c r="CE33" i="50"/>
  <c r="CD33" i="50"/>
  <c r="CC33" i="50"/>
  <c r="CB33" i="50"/>
  <c r="CA33" i="50"/>
  <c r="BZ33" i="50"/>
  <c r="BY33" i="50"/>
  <c r="BX33" i="50"/>
  <c r="BW33" i="50"/>
  <c r="BV33" i="50"/>
  <c r="BU33" i="50"/>
  <c r="BT33" i="50"/>
  <c r="BS33" i="50"/>
  <c r="BR33" i="50"/>
  <c r="BQ33" i="50"/>
  <c r="BP33" i="50"/>
  <c r="BO33" i="50"/>
  <c r="BN33" i="50"/>
  <c r="BM33" i="50"/>
  <c r="DM33" i="50" s="1"/>
  <c r="BL33" i="50"/>
  <c r="BK33" i="50"/>
  <c r="BJ33" i="50"/>
  <c r="BI33" i="50"/>
  <c r="BH33" i="50"/>
  <c r="BG33" i="50"/>
  <c r="D33" i="50"/>
  <c r="DE32" i="50"/>
  <c r="DD32" i="50"/>
  <c r="DC32" i="50"/>
  <c r="DB32" i="50"/>
  <c r="DA32" i="50"/>
  <c r="CZ32" i="50"/>
  <c r="CY32" i="50"/>
  <c r="CX32" i="50"/>
  <c r="CW32" i="50"/>
  <c r="CV32" i="50"/>
  <c r="CU32" i="50"/>
  <c r="CT32" i="50"/>
  <c r="CS32" i="50"/>
  <c r="CR32" i="50"/>
  <c r="CQ32" i="50"/>
  <c r="CP32" i="50"/>
  <c r="CO32" i="50"/>
  <c r="CN32" i="50"/>
  <c r="CM32" i="50"/>
  <c r="CL32" i="50"/>
  <c r="CK32" i="50"/>
  <c r="CJ32" i="50"/>
  <c r="CI32" i="50"/>
  <c r="CH32" i="50"/>
  <c r="CG32" i="50"/>
  <c r="CE32" i="50"/>
  <c r="CD32" i="50"/>
  <c r="CC32" i="50"/>
  <c r="CB32" i="50"/>
  <c r="CA32" i="50"/>
  <c r="BZ32" i="50"/>
  <c r="BY32" i="50"/>
  <c r="DY32" i="50" s="1"/>
  <c r="BX32" i="50"/>
  <c r="EX32" i="50" s="1"/>
  <c r="BW32" i="50"/>
  <c r="BV32" i="50"/>
  <c r="BU32" i="50"/>
  <c r="BT32" i="50"/>
  <c r="BS32" i="50"/>
  <c r="BR32" i="50"/>
  <c r="BQ32" i="50"/>
  <c r="BP32" i="50"/>
  <c r="EP32" i="50" s="1"/>
  <c r="BO32" i="50"/>
  <c r="BN32" i="50"/>
  <c r="BM32" i="50"/>
  <c r="EM32" i="50" s="1"/>
  <c r="BL32" i="50"/>
  <c r="BK32" i="50"/>
  <c r="BJ32" i="50"/>
  <c r="BI32" i="50"/>
  <c r="BH32" i="50"/>
  <c r="EH32" i="50" s="1"/>
  <c r="BG32" i="50"/>
  <c r="D32" i="50"/>
  <c r="EV31" i="50"/>
  <c r="DE31" i="50"/>
  <c r="DD31" i="50"/>
  <c r="DC31" i="50"/>
  <c r="DB31" i="50"/>
  <c r="DA31" i="50"/>
  <c r="CZ31" i="50"/>
  <c r="CY31" i="50"/>
  <c r="CX31" i="50"/>
  <c r="CW31" i="50"/>
  <c r="CV31" i="50"/>
  <c r="CU31" i="50"/>
  <c r="CT31" i="50"/>
  <c r="CS31" i="50"/>
  <c r="CR31" i="50"/>
  <c r="CQ31" i="50"/>
  <c r="CP31" i="50"/>
  <c r="CO31" i="50"/>
  <c r="CN31" i="50"/>
  <c r="CM31" i="50"/>
  <c r="CL31" i="50"/>
  <c r="CK31" i="50"/>
  <c r="CJ31" i="50"/>
  <c r="CI31" i="50"/>
  <c r="CH31" i="50"/>
  <c r="CG31" i="50"/>
  <c r="CE31" i="50"/>
  <c r="CD31" i="50"/>
  <c r="CC31" i="50"/>
  <c r="CB31" i="50"/>
  <c r="CA31" i="50"/>
  <c r="BZ31" i="50"/>
  <c r="BY31" i="50"/>
  <c r="BX31" i="50"/>
  <c r="BW31" i="50"/>
  <c r="BV31" i="50"/>
  <c r="BU31" i="50"/>
  <c r="BT31" i="50"/>
  <c r="BS31" i="50"/>
  <c r="BR31" i="50"/>
  <c r="BQ31" i="50"/>
  <c r="BP31" i="50"/>
  <c r="BO31" i="50"/>
  <c r="BN31" i="50"/>
  <c r="BM31" i="50"/>
  <c r="BL31" i="50"/>
  <c r="BK31" i="50"/>
  <c r="BJ31" i="50"/>
  <c r="BI31" i="50"/>
  <c r="BH31" i="50"/>
  <c r="BG31" i="50"/>
  <c r="D31" i="50"/>
  <c r="EW30" i="50"/>
  <c r="DE30" i="50"/>
  <c r="DD30" i="50"/>
  <c r="DC30" i="50"/>
  <c r="DB30" i="50"/>
  <c r="DA30" i="50"/>
  <c r="CZ30" i="50"/>
  <c r="CY30" i="50"/>
  <c r="CX30" i="50"/>
  <c r="CW30" i="50"/>
  <c r="CV30" i="50"/>
  <c r="CU30" i="50"/>
  <c r="CT30" i="50"/>
  <c r="DT30" i="50" s="1"/>
  <c r="CS30" i="50"/>
  <c r="CR30" i="50"/>
  <c r="CQ30" i="50"/>
  <c r="CP30" i="50"/>
  <c r="CO30" i="50"/>
  <c r="CN30" i="50"/>
  <c r="CM30" i="50"/>
  <c r="CL30" i="50"/>
  <c r="CK30" i="50"/>
  <c r="CJ30" i="50"/>
  <c r="CI30" i="50"/>
  <c r="CH30" i="50"/>
  <c r="CG30" i="50"/>
  <c r="CE30" i="50"/>
  <c r="CD30" i="50"/>
  <c r="CC30" i="50"/>
  <c r="CB30" i="50"/>
  <c r="CA30" i="50"/>
  <c r="FA30" i="50" s="1"/>
  <c r="BZ30" i="50"/>
  <c r="BY30" i="50"/>
  <c r="BX30" i="50"/>
  <c r="BW30" i="50"/>
  <c r="BV30" i="50"/>
  <c r="BU30" i="50"/>
  <c r="BT30" i="50"/>
  <c r="BS30" i="50"/>
  <c r="BR30" i="50"/>
  <c r="BQ30" i="50"/>
  <c r="BP30" i="50"/>
  <c r="BO30" i="50"/>
  <c r="BN30" i="50"/>
  <c r="BM30" i="50"/>
  <c r="BL30" i="50"/>
  <c r="BK30" i="50"/>
  <c r="EK30" i="50" s="1"/>
  <c r="BJ30" i="50"/>
  <c r="BI30" i="50"/>
  <c r="BH30" i="50"/>
  <c r="BG30" i="50"/>
  <c r="D30" i="50"/>
  <c r="DE29" i="50"/>
  <c r="DD29" i="50"/>
  <c r="DC29" i="50"/>
  <c r="DB29" i="50"/>
  <c r="DA29" i="50"/>
  <c r="CZ29" i="50"/>
  <c r="CY29" i="50"/>
  <c r="CX29" i="50"/>
  <c r="CW29" i="50"/>
  <c r="CV29" i="50"/>
  <c r="CU29" i="50"/>
  <c r="CT29" i="50"/>
  <c r="CS29" i="50"/>
  <c r="CR29" i="50"/>
  <c r="CQ29" i="50"/>
  <c r="CP29" i="50"/>
  <c r="CO29" i="50"/>
  <c r="CN29" i="50"/>
  <c r="CM29" i="50"/>
  <c r="CL29" i="50"/>
  <c r="CK29" i="50"/>
  <c r="CJ29" i="50"/>
  <c r="CI29" i="50"/>
  <c r="CH29" i="50"/>
  <c r="CG29" i="50"/>
  <c r="CE29" i="50"/>
  <c r="CD29" i="50"/>
  <c r="CC29" i="50"/>
  <c r="EC29" i="50" s="1"/>
  <c r="CB29" i="50"/>
  <c r="CA29" i="50"/>
  <c r="BZ29" i="50"/>
  <c r="BY29" i="50"/>
  <c r="BX29" i="50"/>
  <c r="BW29" i="50"/>
  <c r="BV29" i="50"/>
  <c r="BU29" i="50"/>
  <c r="DU29" i="50" s="1"/>
  <c r="BT29" i="50"/>
  <c r="BS29" i="50"/>
  <c r="BR29" i="50"/>
  <c r="BQ29" i="50"/>
  <c r="BP29" i="50"/>
  <c r="BO29" i="50"/>
  <c r="BN29" i="50"/>
  <c r="BM29" i="50"/>
  <c r="DM29" i="50" s="1"/>
  <c r="BL29" i="50"/>
  <c r="BK29" i="50"/>
  <c r="BJ29" i="50"/>
  <c r="BI29" i="50"/>
  <c r="BH29" i="50"/>
  <c r="BG29" i="50"/>
  <c r="D29" i="50"/>
  <c r="ED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EC28" i="50" s="1"/>
  <c r="CB28" i="50"/>
  <c r="CA28" i="50"/>
  <c r="BZ28" i="50"/>
  <c r="BY28" i="50"/>
  <c r="EY28" i="50" s="1"/>
  <c r="BX28" i="50"/>
  <c r="BW28" i="50"/>
  <c r="BV28" i="50"/>
  <c r="BU28" i="50"/>
  <c r="BT28" i="50"/>
  <c r="BS28" i="50"/>
  <c r="BR28" i="50"/>
  <c r="BQ28" i="50"/>
  <c r="EQ28" i="50" s="1"/>
  <c r="BP28" i="50"/>
  <c r="BO28" i="50"/>
  <c r="BN28" i="50"/>
  <c r="DN28" i="50" s="1"/>
  <c r="BM28" i="50"/>
  <c r="BL28" i="50"/>
  <c r="BK28" i="50"/>
  <c r="BJ28" i="50"/>
  <c r="BI28" i="50"/>
  <c r="DI28" i="50" s="1"/>
  <c r="BH28" i="50"/>
  <c r="BG28" i="50"/>
  <c r="D28"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CD27" i="50"/>
  <c r="CC27" i="50"/>
  <c r="CB27" i="50"/>
  <c r="CA27" i="50"/>
  <c r="BZ27" i="50"/>
  <c r="BY27" i="50"/>
  <c r="BX27" i="50"/>
  <c r="BW27" i="50"/>
  <c r="DW27" i="50" s="1"/>
  <c r="BV27" i="50"/>
  <c r="EV27" i="50" s="1"/>
  <c r="BU27" i="50"/>
  <c r="BT27" i="50"/>
  <c r="BS27" i="50"/>
  <c r="BR27" i="50"/>
  <c r="BQ27" i="50"/>
  <c r="BP27" i="50"/>
  <c r="BO27" i="50"/>
  <c r="DO27" i="50" s="1"/>
  <c r="BN27" i="50"/>
  <c r="BM27" i="50"/>
  <c r="BL27" i="50"/>
  <c r="BK27" i="50"/>
  <c r="BJ27" i="50"/>
  <c r="BI27" i="50"/>
  <c r="BH27" i="50"/>
  <c r="BG27" i="50"/>
  <c r="DG27" i="50" s="1"/>
  <c r="D27" i="50"/>
  <c r="EK26"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CA26" i="50"/>
  <c r="BZ26" i="50"/>
  <c r="BY26" i="50"/>
  <c r="BX26" i="50"/>
  <c r="BW26" i="50"/>
  <c r="BV26" i="50"/>
  <c r="BU26" i="50"/>
  <c r="BT26" i="50"/>
  <c r="BS26" i="50"/>
  <c r="ES26" i="50" s="1"/>
  <c r="BR26" i="50"/>
  <c r="BQ26" i="50"/>
  <c r="BP26" i="50"/>
  <c r="BO26" i="50"/>
  <c r="BN26" i="50"/>
  <c r="BM26" i="50"/>
  <c r="BL26" i="50"/>
  <c r="BK26" i="50"/>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FC24" i="50" s="1"/>
  <c r="CB24" i="50"/>
  <c r="CA24" i="50"/>
  <c r="BZ24" i="50"/>
  <c r="BY24" i="50"/>
  <c r="DY24" i="50" s="1"/>
  <c r="BX24" i="50"/>
  <c r="BW24" i="50"/>
  <c r="BV24" i="50"/>
  <c r="DV24" i="50" s="1"/>
  <c r="BU24" i="50"/>
  <c r="BT24" i="50"/>
  <c r="BS24" i="50"/>
  <c r="BR24" i="50"/>
  <c r="BQ24" i="50"/>
  <c r="BP24" i="50"/>
  <c r="BO24" i="50"/>
  <c r="BN24" i="50"/>
  <c r="DN24" i="50" s="1"/>
  <c r="BM24" i="50"/>
  <c r="BL24" i="50"/>
  <c r="BK24" i="50"/>
  <c r="BJ24" i="50"/>
  <c r="BI24" i="50"/>
  <c r="BH24" i="50"/>
  <c r="BG24" i="50"/>
  <c r="D24" i="50"/>
  <c r="DE23" i="50"/>
  <c r="DD23" i="50"/>
  <c r="DC23" i="50"/>
  <c r="DB23" i="50"/>
  <c r="DA23" i="50"/>
  <c r="CZ23" i="50"/>
  <c r="CY23" i="50"/>
  <c r="CX23" i="50"/>
  <c r="CW23" i="50"/>
  <c r="CV23" i="50"/>
  <c r="CU23" i="50"/>
  <c r="CT23" i="50"/>
  <c r="CS23" i="50"/>
  <c r="CR23" i="50"/>
  <c r="CQ23" i="50"/>
  <c r="CP23" i="50"/>
  <c r="CO23" i="50"/>
  <c r="CN23" i="50"/>
  <c r="CM23" i="50"/>
  <c r="CL23" i="50"/>
  <c r="CK23" i="50"/>
  <c r="CJ23" i="50"/>
  <c r="CI23" i="50"/>
  <c r="CH23" i="50"/>
  <c r="CG23" i="50"/>
  <c r="CE23" i="50"/>
  <c r="CD23" i="50"/>
  <c r="CC23" i="50"/>
  <c r="CB23" i="50"/>
  <c r="CA23" i="50"/>
  <c r="BZ23" i="50"/>
  <c r="EZ23" i="50" s="1"/>
  <c r="BY23" i="50"/>
  <c r="BX23" i="50"/>
  <c r="BW23" i="50"/>
  <c r="BV23" i="50"/>
  <c r="BU23" i="50"/>
  <c r="BT23" i="50"/>
  <c r="BS23" i="50"/>
  <c r="BR23" i="50"/>
  <c r="DR23" i="50" s="1"/>
  <c r="BQ23" i="50"/>
  <c r="BP23" i="50"/>
  <c r="BO23" i="50"/>
  <c r="BN23" i="50"/>
  <c r="BM23" i="50"/>
  <c r="BL23" i="50"/>
  <c r="BK23" i="50"/>
  <c r="BJ23" i="50"/>
  <c r="EJ23" i="50" s="1"/>
  <c r="BI23" i="50"/>
  <c r="BH23" i="50"/>
  <c r="BG23" i="50"/>
  <c r="D23" i="50"/>
  <c r="DE22" i="50"/>
  <c r="DD22" i="50"/>
  <c r="DC22" i="50"/>
  <c r="DB22" i="50"/>
  <c r="DA22" i="50"/>
  <c r="CZ22" i="50"/>
  <c r="CY22" i="50"/>
  <c r="CX22" i="50"/>
  <c r="CW22" i="50"/>
  <c r="CV22" i="50"/>
  <c r="CU22" i="50"/>
  <c r="CT22" i="50"/>
  <c r="CS22" i="50"/>
  <c r="CR22" i="50"/>
  <c r="CQ22" i="50"/>
  <c r="CP22" i="50"/>
  <c r="CO22" i="50"/>
  <c r="CN22" i="50"/>
  <c r="CM22" i="50"/>
  <c r="CL22" i="50"/>
  <c r="CK22" i="50"/>
  <c r="CJ22" i="50"/>
  <c r="CI22" i="50"/>
  <c r="CH22" i="50"/>
  <c r="CG22" i="50"/>
  <c r="CE22" i="50"/>
  <c r="CD22" i="50"/>
  <c r="CC22" i="50"/>
  <c r="CB22" i="50"/>
  <c r="CA22" i="50"/>
  <c r="BZ22" i="50"/>
  <c r="BY22" i="50"/>
  <c r="BX22" i="50"/>
  <c r="DX22" i="50" s="1"/>
  <c r="BW22" i="50"/>
  <c r="BV22" i="50"/>
  <c r="BU22" i="50"/>
  <c r="BT22" i="50"/>
  <c r="BS22" i="50"/>
  <c r="DS22" i="50" s="1"/>
  <c r="BR22" i="50"/>
  <c r="BQ22" i="50"/>
  <c r="BP22" i="50"/>
  <c r="DP22" i="50" s="1"/>
  <c r="BO22" i="50"/>
  <c r="BN22" i="50"/>
  <c r="BM22" i="50"/>
  <c r="BL22" i="50"/>
  <c r="BK22" i="50"/>
  <c r="BJ22" i="50"/>
  <c r="BI22" i="50"/>
  <c r="BH22" i="50"/>
  <c r="DH22" i="50" s="1"/>
  <c r="BG22" i="50"/>
  <c r="D22" i="50"/>
  <c r="DE21" i="50"/>
  <c r="DD21" i="50"/>
  <c r="DC21" i="50"/>
  <c r="DB21" i="50"/>
  <c r="DA21" i="50"/>
  <c r="CZ21" i="50"/>
  <c r="CY21" i="50"/>
  <c r="CX21" i="50"/>
  <c r="CW21" i="50"/>
  <c r="CV21" i="50"/>
  <c r="CU21" i="50"/>
  <c r="CT21" i="50"/>
  <c r="CS21" i="50"/>
  <c r="CR21" i="50"/>
  <c r="CQ21" i="50"/>
  <c r="CP21" i="50"/>
  <c r="CO21" i="50"/>
  <c r="CN21" i="50"/>
  <c r="CM21" i="50"/>
  <c r="CL21" i="50"/>
  <c r="CK21" i="50"/>
  <c r="CJ21" i="50"/>
  <c r="CI21" i="50"/>
  <c r="CH21" i="50"/>
  <c r="CG21" i="50"/>
  <c r="CE21" i="50"/>
  <c r="CD21" i="50"/>
  <c r="CC21" i="50"/>
  <c r="CB21" i="50"/>
  <c r="CA21" i="50"/>
  <c r="BZ21" i="50"/>
  <c r="BY21" i="50"/>
  <c r="BX21" i="50"/>
  <c r="BW21" i="50"/>
  <c r="BV21" i="50"/>
  <c r="BU21" i="50"/>
  <c r="BT21" i="50"/>
  <c r="BS21" i="50"/>
  <c r="BR21" i="50"/>
  <c r="BQ21" i="50"/>
  <c r="BP21" i="50"/>
  <c r="BO21" i="50"/>
  <c r="BN21" i="50"/>
  <c r="BM21" i="50"/>
  <c r="BL21" i="50"/>
  <c r="DL21" i="50" s="1"/>
  <c r="BK21" i="50"/>
  <c r="BJ21" i="50"/>
  <c r="BI21" i="50"/>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BX20" i="50"/>
  <c r="BW20" i="50"/>
  <c r="BV20" i="50"/>
  <c r="DV20" i="50" s="1"/>
  <c r="BU20" i="50"/>
  <c r="BT20" i="50"/>
  <c r="BS20" i="50"/>
  <c r="BR20" i="50"/>
  <c r="BQ20" i="50"/>
  <c r="BP20" i="50"/>
  <c r="BO20" i="50"/>
  <c r="BN20" i="50"/>
  <c r="DN20" i="50" s="1"/>
  <c r="BM20" i="50"/>
  <c r="BL20" i="50"/>
  <c r="BK20" i="50"/>
  <c r="BJ20" i="50"/>
  <c r="BI20" i="50"/>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DY19" i="50" s="1"/>
  <c r="BX19" i="50"/>
  <c r="BW19" i="50"/>
  <c r="BV19" i="50"/>
  <c r="EV19" i="50" s="1"/>
  <c r="BU19" i="50"/>
  <c r="BT19" i="50"/>
  <c r="BS19" i="50"/>
  <c r="BR19" i="50"/>
  <c r="BQ19" i="50"/>
  <c r="DQ19" i="50" s="1"/>
  <c r="BP19" i="50"/>
  <c r="BO19" i="50"/>
  <c r="BN19" i="50"/>
  <c r="DN19" i="50" s="1"/>
  <c r="BM19" i="50"/>
  <c r="BL19" i="50"/>
  <c r="BK19" i="50"/>
  <c r="BJ19" i="50"/>
  <c r="BI19" i="50"/>
  <c r="DI19" i="50" s="1"/>
  <c r="BH19" i="50"/>
  <c r="BG19" i="50"/>
  <c r="D19" i="50"/>
  <c r="DE18" i="50"/>
  <c r="DD18" i="50"/>
  <c r="DC18" i="50"/>
  <c r="DB18" i="50"/>
  <c r="DA18" i="50"/>
  <c r="FA18" i="50" s="1"/>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BX18" i="50"/>
  <c r="BW18" i="50"/>
  <c r="BV18" i="50"/>
  <c r="BU18" i="50"/>
  <c r="BT18" i="50"/>
  <c r="BS18" i="50"/>
  <c r="BR18" i="50"/>
  <c r="DR18" i="50" s="1"/>
  <c r="BQ18" i="50"/>
  <c r="BP18" i="50"/>
  <c r="BO18" i="50"/>
  <c r="BN18" i="50"/>
  <c r="BM18" i="50"/>
  <c r="BL18" i="50"/>
  <c r="BK18" i="50"/>
  <c r="BJ18" i="50"/>
  <c r="BI18" i="50"/>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BZ17" i="50"/>
  <c r="BY17" i="50"/>
  <c r="BX17" i="50"/>
  <c r="BW17" i="50"/>
  <c r="BV17" i="50"/>
  <c r="BU17" i="50"/>
  <c r="BT17" i="50"/>
  <c r="BS17" i="50"/>
  <c r="BR17" i="50"/>
  <c r="BQ17" i="50"/>
  <c r="BP17" i="50"/>
  <c r="BO17" i="50"/>
  <c r="BN17" i="50"/>
  <c r="BM17" i="50"/>
  <c r="BL17" i="50"/>
  <c r="BK17" i="50"/>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DE55" i="49"/>
  <c r="DD55" i="49"/>
  <c r="FD55" i="49" s="1"/>
  <c r="DC55" i="49"/>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CC55" i="49"/>
  <c r="FC55" i="49" s="1"/>
  <c r="CB55" i="49"/>
  <c r="CA55" i="49"/>
  <c r="BZ55" i="49"/>
  <c r="BY55" i="49"/>
  <c r="BX55" i="49"/>
  <c r="BW55" i="49"/>
  <c r="BV55" i="49"/>
  <c r="BU55" i="49"/>
  <c r="BT55" i="49"/>
  <c r="BS55" i="49"/>
  <c r="BR55" i="49"/>
  <c r="BQ55" i="49"/>
  <c r="BP55" i="49"/>
  <c r="BO55" i="49"/>
  <c r="BN55" i="49"/>
  <c r="BM55" i="49"/>
  <c r="BL55" i="49"/>
  <c r="BK55" i="49"/>
  <c r="BJ55" i="49"/>
  <c r="BI55" i="49"/>
  <c r="BH55" i="49"/>
  <c r="BG55" i="49"/>
  <c r="D55" i="49"/>
  <c r="DE54" i="49"/>
  <c r="DD54" i="49"/>
  <c r="DC54" i="49"/>
  <c r="DB54" i="49"/>
  <c r="DA54" i="49"/>
  <c r="CZ54" i="49"/>
  <c r="CY54" i="49"/>
  <c r="CX54" i="49"/>
  <c r="CW54" i="49"/>
  <c r="CV54" i="49"/>
  <c r="CU54" i="49"/>
  <c r="CT54" i="49"/>
  <c r="CS54" i="49"/>
  <c r="CR54" i="49"/>
  <c r="CQ54" i="49"/>
  <c r="CP54" i="49"/>
  <c r="CO54" i="49"/>
  <c r="CN54" i="49"/>
  <c r="CM54" i="49"/>
  <c r="CL54" i="49"/>
  <c r="CK54" i="49"/>
  <c r="CJ54" i="49"/>
  <c r="CI54" i="49"/>
  <c r="CH54" i="49"/>
  <c r="CG54" i="49"/>
  <c r="CE54" i="49"/>
  <c r="CD54" i="49"/>
  <c r="CC54" i="49"/>
  <c r="CB54" i="49"/>
  <c r="CA54" i="49"/>
  <c r="BZ54" i="49"/>
  <c r="BY54" i="49"/>
  <c r="BX54" i="49"/>
  <c r="BW54" i="49"/>
  <c r="BV54" i="49"/>
  <c r="BU54" i="49"/>
  <c r="BT54" i="49"/>
  <c r="BS54" i="49"/>
  <c r="ES54" i="49" s="1"/>
  <c r="BR54" i="49"/>
  <c r="BQ54" i="49"/>
  <c r="BP54" i="49"/>
  <c r="BO54" i="49"/>
  <c r="BN54" i="49"/>
  <c r="BM54" i="49"/>
  <c r="BL54" i="49"/>
  <c r="BK54" i="49"/>
  <c r="BJ54" i="49"/>
  <c r="BI54" i="49"/>
  <c r="BH54" i="49"/>
  <c r="BG54" i="49"/>
  <c r="D54"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BZ53" i="49"/>
  <c r="BY53" i="49"/>
  <c r="BX53" i="49"/>
  <c r="DX53" i="49" s="1"/>
  <c r="BW53" i="49"/>
  <c r="BV53" i="49"/>
  <c r="BU53" i="49"/>
  <c r="BT53" i="49"/>
  <c r="ET53" i="49" s="1"/>
  <c r="BS53" i="49"/>
  <c r="BR53" i="49"/>
  <c r="BQ53" i="49"/>
  <c r="BP53" i="49"/>
  <c r="BO53" i="49"/>
  <c r="DO53" i="49" s="1"/>
  <c r="BN53" i="49"/>
  <c r="BM53" i="49"/>
  <c r="BL53" i="49"/>
  <c r="BK53" i="49"/>
  <c r="BJ53" i="49"/>
  <c r="BI53" i="49"/>
  <c r="BH53" i="49"/>
  <c r="BG53" i="49"/>
  <c r="D53" i="49"/>
  <c r="DE52" i="49"/>
  <c r="DD52" i="49"/>
  <c r="ED52" i="49" s="1"/>
  <c r="DC52" i="49"/>
  <c r="DB52" i="49"/>
  <c r="DA52" i="49"/>
  <c r="CZ52" i="49"/>
  <c r="CY52" i="49"/>
  <c r="CX52" i="49"/>
  <c r="CW52" i="49"/>
  <c r="CV52" i="49"/>
  <c r="CU52" i="49"/>
  <c r="CT52" i="49"/>
  <c r="CS52" i="49"/>
  <c r="CR52" i="49"/>
  <c r="CQ52" i="49"/>
  <c r="CP52" i="49"/>
  <c r="CO52" i="49"/>
  <c r="CN52" i="49"/>
  <c r="CM52" i="49"/>
  <c r="CL52" i="49"/>
  <c r="CK52" i="49"/>
  <c r="CJ52" i="49"/>
  <c r="CI52" i="49"/>
  <c r="CH52" i="49"/>
  <c r="CG52" i="49"/>
  <c r="CE52" i="49"/>
  <c r="CD52" i="49"/>
  <c r="CC52" i="49"/>
  <c r="EC52" i="49" s="1"/>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DE51" i="49"/>
  <c r="DD51" i="49"/>
  <c r="DC51" i="49"/>
  <c r="DB51" i="49"/>
  <c r="DA51" i="49"/>
  <c r="CZ51" i="49"/>
  <c r="CY51" i="49"/>
  <c r="EY51" i="49" s="1"/>
  <c r="CX51" i="49"/>
  <c r="CW51" i="49"/>
  <c r="CV51" i="49"/>
  <c r="CU51" i="49"/>
  <c r="CT51" i="49"/>
  <c r="CS51" i="49"/>
  <c r="CR51" i="49"/>
  <c r="CQ51" i="49"/>
  <c r="CP51" i="49"/>
  <c r="CO51" i="49"/>
  <c r="CN51" i="49"/>
  <c r="CM51" i="49"/>
  <c r="CL51" i="49"/>
  <c r="CK51" i="49"/>
  <c r="CJ51" i="49"/>
  <c r="CI51" i="49"/>
  <c r="CH51" i="49"/>
  <c r="CG51" i="49"/>
  <c r="CE51" i="49"/>
  <c r="CD51" i="49"/>
  <c r="CC51" i="49"/>
  <c r="CB51" i="49"/>
  <c r="CA51" i="49"/>
  <c r="BZ51" i="49"/>
  <c r="BY51" i="49"/>
  <c r="BX51" i="49"/>
  <c r="BW51" i="49"/>
  <c r="BV51" i="49"/>
  <c r="BU51" i="49"/>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BN50" i="49"/>
  <c r="BM50" i="49"/>
  <c r="BL50" i="49"/>
  <c r="BK50" i="49"/>
  <c r="BJ50" i="49"/>
  <c r="BI50" i="49"/>
  <c r="BH50" i="49"/>
  <c r="BG50" i="49"/>
  <c r="D50" i="49"/>
  <c r="DM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FB49" i="49" s="1"/>
  <c r="CA49" i="49"/>
  <c r="BZ49" i="49"/>
  <c r="BY49" i="49"/>
  <c r="BX49" i="49"/>
  <c r="BW49" i="49"/>
  <c r="DW49" i="49" s="1"/>
  <c r="BV49" i="49"/>
  <c r="BU49" i="49"/>
  <c r="BT49" i="49"/>
  <c r="BS49" i="49"/>
  <c r="BR49" i="49"/>
  <c r="BQ49" i="49"/>
  <c r="BP49" i="49"/>
  <c r="BO49" i="49"/>
  <c r="BN49" i="49"/>
  <c r="BM49" i="49"/>
  <c r="BL49" i="49"/>
  <c r="DL49" i="49" s="1"/>
  <c r="BK49" i="49"/>
  <c r="BJ49" i="49"/>
  <c r="BI49" i="49"/>
  <c r="BH49" i="49"/>
  <c r="BG49" i="49"/>
  <c r="D49"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CA48" i="49"/>
  <c r="BZ48" i="49"/>
  <c r="BY48" i="49"/>
  <c r="BX48" i="49"/>
  <c r="BW48" i="49"/>
  <c r="BV48" i="49"/>
  <c r="BU48" i="49"/>
  <c r="BT48" i="49"/>
  <c r="BS48" i="49"/>
  <c r="BR48" i="49"/>
  <c r="BQ48" i="49"/>
  <c r="BP48" i="49"/>
  <c r="BO48" i="49"/>
  <c r="BN48" i="49"/>
  <c r="BM48" i="49"/>
  <c r="BL48" i="49"/>
  <c r="BK48" i="49"/>
  <c r="BJ48" i="49"/>
  <c r="BI48" i="49"/>
  <c r="EI48" i="49" s="1"/>
  <c r="BH48" i="49"/>
  <c r="BG48" i="49"/>
  <c r="D48" i="49"/>
  <c r="DE47" i="49"/>
  <c r="DD47" i="49"/>
  <c r="DC47" i="49"/>
  <c r="DB47" i="49"/>
  <c r="DA47" i="49"/>
  <c r="CZ47" i="49"/>
  <c r="CY47" i="49"/>
  <c r="CX47" i="49"/>
  <c r="CW47" i="49"/>
  <c r="CV47" i="49"/>
  <c r="CU47" i="49"/>
  <c r="CT47" i="49"/>
  <c r="CS47" i="49"/>
  <c r="CR47" i="49"/>
  <c r="CQ47" i="49"/>
  <c r="CP47" i="49"/>
  <c r="CO47" i="49"/>
  <c r="CN47" i="49"/>
  <c r="CM47" i="49"/>
  <c r="CL47" i="49"/>
  <c r="CK47" i="49"/>
  <c r="CJ47" i="49"/>
  <c r="CI47" i="49"/>
  <c r="CH47" i="49"/>
  <c r="CG47" i="49"/>
  <c r="CE47" i="49"/>
  <c r="CD47" i="49"/>
  <c r="CC47" i="49"/>
  <c r="CB47" i="49"/>
  <c r="CA47" i="49"/>
  <c r="BZ47" i="49"/>
  <c r="BY47" i="49"/>
  <c r="BX47" i="49"/>
  <c r="BW47" i="49"/>
  <c r="BV47" i="49"/>
  <c r="BU47" i="49"/>
  <c r="BT47" i="49"/>
  <c r="BS47" i="49"/>
  <c r="BR47" i="49"/>
  <c r="BQ47" i="49"/>
  <c r="BP47" i="49"/>
  <c r="BO47" i="49"/>
  <c r="BN47" i="49"/>
  <c r="BM47" i="49"/>
  <c r="EM47" i="49" s="1"/>
  <c r="BL47" i="49"/>
  <c r="BK47" i="49"/>
  <c r="BJ47" i="49"/>
  <c r="BI47" i="49"/>
  <c r="BH47" i="49"/>
  <c r="BG47" i="49"/>
  <c r="D47" i="49"/>
  <c r="DK46"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BZ46" i="49"/>
  <c r="EZ46" i="49" s="1"/>
  <c r="BY46" i="49"/>
  <c r="BX46" i="49"/>
  <c r="BW46" i="49"/>
  <c r="BV46" i="49"/>
  <c r="BU46" i="49"/>
  <c r="BT46" i="49"/>
  <c r="BS46" i="49"/>
  <c r="BR46" i="49"/>
  <c r="BQ46" i="49"/>
  <c r="BP46" i="49"/>
  <c r="BO46" i="49"/>
  <c r="BN46" i="49"/>
  <c r="BM46" i="49"/>
  <c r="BL46" i="49"/>
  <c r="BK46" i="49"/>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CB45" i="49"/>
  <c r="CA45" i="49"/>
  <c r="BZ45" i="49"/>
  <c r="BY45" i="49"/>
  <c r="BX45" i="49"/>
  <c r="BW45" i="49"/>
  <c r="BV45" i="49"/>
  <c r="BU45" i="49"/>
  <c r="BT45" i="49"/>
  <c r="BS45" i="49"/>
  <c r="BR45" i="49"/>
  <c r="BQ45" i="49"/>
  <c r="BP45" i="49"/>
  <c r="DP45" i="49" s="1"/>
  <c r="BO45" i="49"/>
  <c r="BN45" i="49"/>
  <c r="BM45" i="49"/>
  <c r="BL45" i="49"/>
  <c r="BK45" i="49"/>
  <c r="BJ45" i="49"/>
  <c r="BI45" i="49"/>
  <c r="BH45" i="49"/>
  <c r="EH45" i="49" s="1"/>
  <c r="BG45" i="49"/>
  <c r="D45" i="49"/>
  <c r="DE44" i="49"/>
  <c r="DD44" i="49"/>
  <c r="DC44" i="49"/>
  <c r="DB44" i="49"/>
  <c r="DA44" i="49"/>
  <c r="CZ44" i="49"/>
  <c r="CY44" i="49"/>
  <c r="CX44" i="49"/>
  <c r="CW44" i="49"/>
  <c r="CV44" i="49"/>
  <c r="CU44" i="49"/>
  <c r="CT44" i="49"/>
  <c r="CS44" i="49"/>
  <c r="CR44" i="49"/>
  <c r="CQ44" i="49"/>
  <c r="CP44" i="49"/>
  <c r="CO44" i="49"/>
  <c r="CN44" i="49"/>
  <c r="CM44" i="49"/>
  <c r="CL44" i="49"/>
  <c r="CK44" i="49"/>
  <c r="CJ44" i="49"/>
  <c r="CI44" i="49"/>
  <c r="CH44" i="49"/>
  <c r="CG44" i="49"/>
  <c r="CE44" i="49"/>
  <c r="CD44" i="49"/>
  <c r="CC44" i="49"/>
  <c r="CB44" i="49"/>
  <c r="CA44" i="49"/>
  <c r="BZ44" i="49"/>
  <c r="BY44" i="49"/>
  <c r="BX44" i="49"/>
  <c r="BW44" i="49"/>
  <c r="BV44" i="49"/>
  <c r="BU44" i="49"/>
  <c r="BT44" i="49"/>
  <c r="BS44" i="49"/>
  <c r="DS44" i="49" s="1"/>
  <c r="BR44" i="49"/>
  <c r="BQ44" i="49"/>
  <c r="BP44" i="49"/>
  <c r="BO44" i="49"/>
  <c r="BN44" i="49"/>
  <c r="BM44" i="49"/>
  <c r="BL44" i="49"/>
  <c r="BK44" i="49"/>
  <c r="BJ44" i="49"/>
  <c r="BI44" i="49"/>
  <c r="BH44" i="49"/>
  <c r="BG44" i="49"/>
  <c r="D44" i="49"/>
  <c r="DE43" i="49"/>
  <c r="DD43" i="49"/>
  <c r="DC43" i="49"/>
  <c r="DB43" i="49"/>
  <c r="DA43" i="49"/>
  <c r="CZ43" i="49"/>
  <c r="CY43" i="49"/>
  <c r="CX43" i="49"/>
  <c r="CW43" i="49"/>
  <c r="CV43" i="49"/>
  <c r="CU43" i="49"/>
  <c r="CT43" i="49"/>
  <c r="CS43" i="49"/>
  <c r="CR43" i="49"/>
  <c r="CQ43" i="49"/>
  <c r="CP43" i="49"/>
  <c r="CO43" i="49"/>
  <c r="CN43" i="49"/>
  <c r="CM43" i="49"/>
  <c r="CL43" i="49"/>
  <c r="CK43" i="49"/>
  <c r="CJ43" i="49"/>
  <c r="CI43" i="49"/>
  <c r="CH43" i="49"/>
  <c r="CG43" i="49"/>
  <c r="CE43" i="49"/>
  <c r="CD43" i="49"/>
  <c r="CC43" i="49"/>
  <c r="CB43" i="49"/>
  <c r="CA43" i="49"/>
  <c r="BZ43" i="49"/>
  <c r="BY43" i="49"/>
  <c r="BX43" i="49"/>
  <c r="BW43" i="49"/>
  <c r="BV43" i="49"/>
  <c r="BU43" i="49"/>
  <c r="BT43" i="49"/>
  <c r="BS43" i="49"/>
  <c r="ES43" i="49" s="1"/>
  <c r="BR43" i="49"/>
  <c r="BQ43" i="49"/>
  <c r="BP43" i="49"/>
  <c r="BO43" i="49"/>
  <c r="BN43" i="49"/>
  <c r="DN43" i="49" s="1"/>
  <c r="BM43" i="49"/>
  <c r="BL43" i="49"/>
  <c r="BK43" i="49"/>
  <c r="BJ43" i="49"/>
  <c r="BI43" i="49"/>
  <c r="BH43" i="49"/>
  <c r="BG43" i="49"/>
  <c r="D43" i="49"/>
  <c r="DE42" i="49"/>
  <c r="DD42" i="49"/>
  <c r="DC42" i="49"/>
  <c r="DB42" i="49"/>
  <c r="DA42" i="49"/>
  <c r="CZ42" i="49"/>
  <c r="CY42" i="49"/>
  <c r="CX42" i="49"/>
  <c r="CW42" i="49"/>
  <c r="CV42" i="49"/>
  <c r="CU42" i="49"/>
  <c r="CT42" i="49"/>
  <c r="CS42" i="49"/>
  <c r="CR42" i="49"/>
  <c r="CQ42" i="49"/>
  <c r="CP42" i="49"/>
  <c r="CO42" i="49"/>
  <c r="CN42" i="49"/>
  <c r="CM42" i="49"/>
  <c r="CL42" i="49"/>
  <c r="CK42" i="49"/>
  <c r="CJ42" i="49"/>
  <c r="CI42" i="49"/>
  <c r="CH42" i="49"/>
  <c r="CG42" i="49"/>
  <c r="CE42" i="49"/>
  <c r="CD42" i="49"/>
  <c r="ED42" i="49" s="1"/>
  <c r="CC42" i="49"/>
  <c r="CB42" i="49"/>
  <c r="CA42" i="49"/>
  <c r="FA42" i="49" s="1"/>
  <c r="BZ42" i="49"/>
  <c r="BY42" i="49"/>
  <c r="BX42" i="49"/>
  <c r="BW42" i="49"/>
  <c r="BV42" i="49"/>
  <c r="DV42" i="49" s="1"/>
  <c r="BU42" i="49"/>
  <c r="BT42" i="49"/>
  <c r="BS42" i="49"/>
  <c r="DS42" i="49" s="1"/>
  <c r="BR42" i="49"/>
  <c r="BQ42" i="49"/>
  <c r="BP42" i="49"/>
  <c r="BO42" i="49"/>
  <c r="BN42" i="49"/>
  <c r="DN42" i="49" s="1"/>
  <c r="BM42" i="49"/>
  <c r="BL42" i="49"/>
  <c r="BK42" i="49"/>
  <c r="EK42" i="49" s="1"/>
  <c r="BJ42" i="49"/>
  <c r="BI42" i="49"/>
  <c r="BH42" i="49"/>
  <c r="BG42" i="49"/>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BY41" i="49"/>
  <c r="BX41" i="49"/>
  <c r="EX41" i="49" s="1"/>
  <c r="BW41" i="49"/>
  <c r="BV41" i="49"/>
  <c r="BU41" i="49"/>
  <c r="BT41" i="49"/>
  <c r="BS41" i="49"/>
  <c r="BR41" i="49"/>
  <c r="BQ41" i="49"/>
  <c r="BP41" i="49"/>
  <c r="DP41" i="49" s="1"/>
  <c r="BO41" i="49"/>
  <c r="BN41" i="49"/>
  <c r="BM41" i="49"/>
  <c r="BL41" i="49"/>
  <c r="BK41" i="49"/>
  <c r="BJ41" i="49"/>
  <c r="BI41" i="49"/>
  <c r="BH41" i="49"/>
  <c r="EH41" i="49" s="1"/>
  <c r="BG41" i="49"/>
  <c r="D41" i="49"/>
  <c r="DE40" i="49"/>
  <c r="DD40" i="49"/>
  <c r="DC40" i="49"/>
  <c r="DB40" i="49"/>
  <c r="DA40" i="49"/>
  <c r="CZ40" i="49"/>
  <c r="CY40" i="49"/>
  <c r="CX40" i="49"/>
  <c r="CW40" i="49"/>
  <c r="CV40" i="49"/>
  <c r="CU40" i="49"/>
  <c r="CT40" i="49"/>
  <c r="CS40" i="49"/>
  <c r="DS40" i="49" s="1"/>
  <c r="CR40" i="49"/>
  <c r="CQ40" i="49"/>
  <c r="CP40" i="49"/>
  <c r="CO40" i="49"/>
  <c r="CN40" i="49"/>
  <c r="CM40" i="49"/>
  <c r="CL40" i="49"/>
  <c r="CK40" i="49"/>
  <c r="CJ40" i="49"/>
  <c r="CI40" i="49"/>
  <c r="CH40" i="49"/>
  <c r="CG40" i="49"/>
  <c r="CE40" i="49"/>
  <c r="CD40" i="49"/>
  <c r="CC40" i="49"/>
  <c r="CB40" i="49"/>
  <c r="CA40" i="49"/>
  <c r="BZ40" i="49"/>
  <c r="EZ40" i="49" s="1"/>
  <c r="BY40" i="49"/>
  <c r="BX40" i="49"/>
  <c r="BW40" i="49"/>
  <c r="BV40" i="49"/>
  <c r="BU40" i="49"/>
  <c r="BT40" i="49"/>
  <c r="BS40" i="49"/>
  <c r="BR40" i="49"/>
  <c r="ER40" i="49" s="1"/>
  <c r="BQ40" i="49"/>
  <c r="BP40" i="49"/>
  <c r="BO40" i="49"/>
  <c r="BN40" i="49"/>
  <c r="BM40" i="49"/>
  <c r="BL40" i="49"/>
  <c r="BK40" i="49"/>
  <c r="BJ40" i="49"/>
  <c r="EJ40" i="49" s="1"/>
  <c r="BI40" i="49"/>
  <c r="BH40" i="49"/>
  <c r="BG40" i="49"/>
  <c r="D40" i="49"/>
  <c r="DE39" i="49"/>
  <c r="DD39" i="49"/>
  <c r="DC39" i="49"/>
  <c r="DB39" i="49"/>
  <c r="DA39" i="49"/>
  <c r="CZ39" i="49"/>
  <c r="DZ39" i="49" s="1"/>
  <c r="CY39" i="49"/>
  <c r="CX39" i="49"/>
  <c r="CW39" i="49"/>
  <c r="CV39" i="49"/>
  <c r="CU39" i="49"/>
  <c r="CT39" i="49"/>
  <c r="CS39" i="49"/>
  <c r="CR39" i="49"/>
  <c r="CQ39" i="49"/>
  <c r="CP39" i="49"/>
  <c r="CO39" i="49"/>
  <c r="CN39" i="49"/>
  <c r="CM39" i="49"/>
  <c r="CL39" i="49"/>
  <c r="CK39" i="49"/>
  <c r="CJ39" i="49"/>
  <c r="DJ39" i="49" s="1"/>
  <c r="CI39" i="49"/>
  <c r="CH39" i="49"/>
  <c r="CG39" i="49"/>
  <c r="CE39" i="49"/>
  <c r="CD39" i="49"/>
  <c r="CC39" i="49"/>
  <c r="FC39" i="49" s="1"/>
  <c r="CB39" i="49"/>
  <c r="CA39" i="49"/>
  <c r="FA39" i="49" s="1"/>
  <c r="BZ39" i="49"/>
  <c r="BY39" i="49"/>
  <c r="BX39" i="49"/>
  <c r="DX39" i="49" s="1"/>
  <c r="BW39" i="49"/>
  <c r="BV39" i="49"/>
  <c r="BU39" i="49"/>
  <c r="BT39" i="49"/>
  <c r="BS39" i="49"/>
  <c r="ES39" i="49" s="1"/>
  <c r="BR39" i="49"/>
  <c r="BQ39" i="49"/>
  <c r="EQ39" i="49" s="1"/>
  <c r="BP39" i="49"/>
  <c r="BO39" i="49"/>
  <c r="BN39" i="49"/>
  <c r="BM39" i="49"/>
  <c r="EM39" i="49" s="1"/>
  <c r="BL39" i="49"/>
  <c r="BK39" i="49"/>
  <c r="EK39" i="49" s="1"/>
  <c r="BJ39" i="49"/>
  <c r="BI39" i="49"/>
  <c r="BH39" i="49"/>
  <c r="DH39" i="49" s="1"/>
  <c r="BG39" i="49"/>
  <c r="D39" i="49"/>
  <c r="DE38" i="49"/>
  <c r="DD38" i="49"/>
  <c r="DC38" i="49"/>
  <c r="DB38" i="49"/>
  <c r="DA38" i="49"/>
  <c r="CZ38" i="49"/>
  <c r="CY38" i="49"/>
  <c r="CX38" i="49"/>
  <c r="CW38" i="49"/>
  <c r="CV38" i="49"/>
  <c r="CU38" i="49"/>
  <c r="CT38" i="49"/>
  <c r="CS38" i="49"/>
  <c r="CR38" i="49"/>
  <c r="CQ38" i="49"/>
  <c r="CP38" i="49"/>
  <c r="CO38" i="49"/>
  <c r="CN38" i="49"/>
  <c r="CM38" i="49"/>
  <c r="CL38" i="49"/>
  <c r="CK38" i="49"/>
  <c r="CJ38" i="49"/>
  <c r="CI38" i="49"/>
  <c r="CH38" i="49"/>
  <c r="CG38" i="49"/>
  <c r="CE38" i="49"/>
  <c r="CD38" i="49"/>
  <c r="CC38" i="49"/>
  <c r="CB38" i="49"/>
  <c r="CA38" i="49"/>
  <c r="BZ38" i="49"/>
  <c r="BY38" i="49"/>
  <c r="BX38" i="49"/>
  <c r="DX38" i="49" s="1"/>
  <c r="BW38" i="49"/>
  <c r="BV38" i="49"/>
  <c r="BU38" i="49"/>
  <c r="DU38" i="49" s="1"/>
  <c r="BT38" i="49"/>
  <c r="BS38" i="49"/>
  <c r="BR38" i="49"/>
  <c r="BQ38" i="49"/>
  <c r="BP38" i="49"/>
  <c r="BO38" i="49"/>
  <c r="BN38" i="49"/>
  <c r="BM38" i="49"/>
  <c r="BL38" i="49"/>
  <c r="BK38" i="49"/>
  <c r="BJ38" i="49"/>
  <c r="BI38" i="49"/>
  <c r="BH38" i="49"/>
  <c r="DH38" i="49" s="1"/>
  <c r="BG38" i="49"/>
  <c r="D38" i="49"/>
  <c r="DE37" i="49"/>
  <c r="DD37" i="49"/>
  <c r="DC37" i="49"/>
  <c r="DB37" i="49"/>
  <c r="DA37" i="49"/>
  <c r="CZ37" i="49"/>
  <c r="CY37" i="49"/>
  <c r="CX37" i="49"/>
  <c r="CW37" i="49"/>
  <c r="CV37" i="49"/>
  <c r="CU37" i="49"/>
  <c r="CT37" i="49"/>
  <c r="CS37" i="49"/>
  <c r="CR37" i="49"/>
  <c r="CQ37" i="49"/>
  <c r="CP37" i="49"/>
  <c r="CO37" i="49"/>
  <c r="CN37" i="49"/>
  <c r="CM37" i="49"/>
  <c r="CL37" i="49"/>
  <c r="CK37" i="49"/>
  <c r="CJ37" i="49"/>
  <c r="CI37" i="49"/>
  <c r="CH37" i="49"/>
  <c r="CG37" i="49"/>
  <c r="CE37" i="49"/>
  <c r="CD37" i="49"/>
  <c r="CC37" i="49"/>
  <c r="CB37" i="49"/>
  <c r="CA37" i="49"/>
  <c r="BZ37" i="49"/>
  <c r="BY37" i="49"/>
  <c r="BX37" i="49"/>
  <c r="DX37" i="49" s="1"/>
  <c r="BW37" i="49"/>
  <c r="BV37" i="49"/>
  <c r="BU37" i="49"/>
  <c r="BT37" i="49"/>
  <c r="BS37" i="49"/>
  <c r="BR37" i="49"/>
  <c r="BQ37" i="49"/>
  <c r="BP37" i="49"/>
  <c r="DP37" i="49" s="1"/>
  <c r="BO37" i="49"/>
  <c r="BN37" i="49"/>
  <c r="BM37" i="49"/>
  <c r="BL37" i="49"/>
  <c r="BK37" i="49"/>
  <c r="BJ37" i="49"/>
  <c r="BI37" i="49"/>
  <c r="BH37" i="49"/>
  <c r="DH37" i="49" s="1"/>
  <c r="BG37" i="49"/>
  <c r="D37" i="49"/>
  <c r="DE36" i="49"/>
  <c r="DD36" i="49"/>
  <c r="DC36" i="49"/>
  <c r="DB36" i="49"/>
  <c r="DA36" i="49"/>
  <c r="CZ36" i="49"/>
  <c r="CY36" i="49"/>
  <c r="CX36" i="49"/>
  <c r="CW36" i="49"/>
  <c r="CV36" i="49"/>
  <c r="CU36" i="49"/>
  <c r="CT36" i="49"/>
  <c r="CS36" i="49"/>
  <c r="CR36" i="49"/>
  <c r="CQ36" i="49"/>
  <c r="CP36" i="49"/>
  <c r="CO36" i="49"/>
  <c r="CN36" i="49"/>
  <c r="CM36" i="49"/>
  <c r="CL36" i="49"/>
  <c r="CK36" i="49"/>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DV35" i="49"/>
  <c r="DE35" i="49"/>
  <c r="DD35" i="49"/>
  <c r="DC35" i="49"/>
  <c r="DB35" i="49"/>
  <c r="DA35" i="49"/>
  <c r="CZ35" i="49"/>
  <c r="CY35" i="49"/>
  <c r="CX35" i="49"/>
  <c r="CW35" i="49"/>
  <c r="CV35" i="49"/>
  <c r="CU35" i="49"/>
  <c r="CT35" i="49"/>
  <c r="CS35" i="49"/>
  <c r="CR35" i="49"/>
  <c r="CQ35" i="49"/>
  <c r="CP35" i="49"/>
  <c r="CO35" i="49"/>
  <c r="CN35" i="49"/>
  <c r="CM35" i="49"/>
  <c r="CL35" i="49"/>
  <c r="CK35" i="49"/>
  <c r="CJ35" i="49"/>
  <c r="CI35" i="49"/>
  <c r="CH35" i="49"/>
  <c r="CG35" i="49"/>
  <c r="CE35" i="49"/>
  <c r="CD35" i="49"/>
  <c r="CC35" i="49"/>
  <c r="CB35" i="49"/>
  <c r="CA35" i="49"/>
  <c r="BZ35" i="49"/>
  <c r="BY35" i="49"/>
  <c r="BX35" i="49"/>
  <c r="BW35" i="49"/>
  <c r="DW35" i="49" s="1"/>
  <c r="BV35" i="49"/>
  <c r="EV35" i="49" s="1"/>
  <c r="BU35" i="49"/>
  <c r="BT35" i="49"/>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DW34" i="49" s="1"/>
  <c r="CV34" i="49"/>
  <c r="CU34" i="49"/>
  <c r="CT34" i="49"/>
  <c r="CS34" i="49"/>
  <c r="CR34" i="49"/>
  <c r="CQ34" i="49"/>
  <c r="CP34" i="49"/>
  <c r="CO34" i="49"/>
  <c r="CN34" i="49"/>
  <c r="CM34" i="49"/>
  <c r="CL34" i="49"/>
  <c r="CK34" i="49"/>
  <c r="CJ34" i="49"/>
  <c r="CI34" i="49"/>
  <c r="CH34" i="49"/>
  <c r="CG34" i="49"/>
  <c r="CE34" i="49"/>
  <c r="CD34" i="49"/>
  <c r="CC34" i="49"/>
  <c r="CB34" i="49"/>
  <c r="CA34" i="49"/>
  <c r="BZ34" i="49"/>
  <c r="BY34" i="49"/>
  <c r="BX34" i="49"/>
  <c r="BW34" i="49"/>
  <c r="BV34" i="49"/>
  <c r="BU34" i="49"/>
  <c r="BT34" i="49"/>
  <c r="BS34" i="49"/>
  <c r="BR34" i="49"/>
  <c r="BQ34" i="49"/>
  <c r="BP34" i="49"/>
  <c r="BO34" i="49"/>
  <c r="BN34" i="49"/>
  <c r="BM34" i="49"/>
  <c r="BL34" i="49"/>
  <c r="BK34" i="49"/>
  <c r="BJ34" i="49"/>
  <c r="BI34" i="49"/>
  <c r="BH34" i="49"/>
  <c r="BG34" i="49"/>
  <c r="D34" i="49"/>
  <c r="DE33" i="49"/>
  <c r="DD33" i="49"/>
  <c r="DC33" i="49"/>
  <c r="DB33" i="49"/>
  <c r="DA33" i="49"/>
  <c r="CZ33" i="49"/>
  <c r="CY33" i="49"/>
  <c r="CX33" i="49"/>
  <c r="CW33" i="49"/>
  <c r="CV33" i="49"/>
  <c r="CU33" i="49"/>
  <c r="CT33" i="49"/>
  <c r="CS33" i="49"/>
  <c r="CR33" i="49"/>
  <c r="CQ33" i="49"/>
  <c r="CP33" i="49"/>
  <c r="CO33" i="49"/>
  <c r="CN33" i="49"/>
  <c r="CM33" i="49"/>
  <c r="CL33" i="49"/>
  <c r="CK33" i="49"/>
  <c r="CJ33" i="49"/>
  <c r="CI33" i="49"/>
  <c r="CH33" i="49"/>
  <c r="CG33" i="49"/>
  <c r="CE33" i="49"/>
  <c r="CD33" i="49"/>
  <c r="CC33" i="49"/>
  <c r="CB33" i="49"/>
  <c r="CA33" i="49"/>
  <c r="FA33" i="49" s="1"/>
  <c r="BZ33" i="49"/>
  <c r="BY33" i="49"/>
  <c r="BX33" i="49"/>
  <c r="BW33" i="49"/>
  <c r="BV33" i="49"/>
  <c r="BU33" i="49"/>
  <c r="BT33" i="49"/>
  <c r="ET33" i="49" s="1"/>
  <c r="BS33" i="49"/>
  <c r="BR33" i="49"/>
  <c r="BQ33" i="49"/>
  <c r="BP33" i="49"/>
  <c r="DP33" i="49" s="1"/>
  <c r="BO33" i="49"/>
  <c r="BN33" i="49"/>
  <c r="BM33" i="49"/>
  <c r="BL33" i="49"/>
  <c r="BK33" i="49"/>
  <c r="BJ33" i="49"/>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BV32" i="49"/>
  <c r="DV32" i="49" s="1"/>
  <c r="BU32" i="49"/>
  <c r="BT32" i="49"/>
  <c r="BS32" i="49"/>
  <c r="BR32" i="49"/>
  <c r="BQ32" i="49"/>
  <c r="BP32" i="49"/>
  <c r="BO32" i="49"/>
  <c r="BN32" i="49"/>
  <c r="BM32" i="49"/>
  <c r="BL32" i="49"/>
  <c r="BK32" i="49"/>
  <c r="BJ32" i="49"/>
  <c r="BI32" i="49"/>
  <c r="BH32" i="49"/>
  <c r="BG32" i="49"/>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DW31" i="49" s="1"/>
  <c r="BV31" i="49"/>
  <c r="DV31" i="49" s="1"/>
  <c r="BU31" i="49"/>
  <c r="BT31" i="49"/>
  <c r="DT31" i="49" s="1"/>
  <c r="BS31" i="49"/>
  <c r="BR31" i="49"/>
  <c r="BQ31" i="49"/>
  <c r="BP31" i="49"/>
  <c r="BO31" i="49"/>
  <c r="BN31" i="49"/>
  <c r="DN31" i="49" s="1"/>
  <c r="BM31" i="49"/>
  <c r="BL31" i="49"/>
  <c r="BK31" i="49"/>
  <c r="EK31" i="49" s="1"/>
  <c r="BJ31" i="49"/>
  <c r="BI31" i="49"/>
  <c r="BH31" i="49"/>
  <c r="DH31" i="49" s="1"/>
  <c r="BG31" i="49"/>
  <c r="D31" i="49"/>
  <c r="DE30" i="49"/>
  <c r="DD30" i="49"/>
  <c r="DC30" i="49"/>
  <c r="DB30" i="49"/>
  <c r="DA30" i="49"/>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CA30" i="49"/>
  <c r="FA30" i="49" s="1"/>
  <c r="BZ30" i="49"/>
  <c r="BY30" i="49"/>
  <c r="BX30" i="49"/>
  <c r="BW30" i="49"/>
  <c r="BV30" i="49"/>
  <c r="BU30" i="49"/>
  <c r="BT30" i="49"/>
  <c r="BS30" i="49"/>
  <c r="DS30" i="49" s="1"/>
  <c r="BR30" i="49"/>
  <c r="ER30" i="49" s="1"/>
  <c r="BQ30" i="49"/>
  <c r="BP30" i="49"/>
  <c r="BO30" i="49"/>
  <c r="BN30" i="49"/>
  <c r="BM30" i="49"/>
  <c r="BL30" i="49"/>
  <c r="BK30" i="49"/>
  <c r="EK30" i="49" s="1"/>
  <c r="BJ30" i="49"/>
  <c r="BI30" i="49"/>
  <c r="BH30" i="49"/>
  <c r="BG30" i="49"/>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CD29" i="49"/>
  <c r="CC29" i="49"/>
  <c r="CB29" i="49"/>
  <c r="CA29" i="49"/>
  <c r="BZ29" i="49"/>
  <c r="BY29" i="49"/>
  <c r="BX29" i="49"/>
  <c r="BW29" i="49"/>
  <c r="BV29" i="49"/>
  <c r="DV29" i="49" s="1"/>
  <c r="BU29" i="49"/>
  <c r="BT29" i="49"/>
  <c r="BS29" i="49"/>
  <c r="BR29" i="49"/>
  <c r="BQ29" i="49"/>
  <c r="BP29" i="49"/>
  <c r="BO29" i="49"/>
  <c r="BN29" i="49"/>
  <c r="BM29" i="49"/>
  <c r="BL29" i="49"/>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DX28" i="49" s="1"/>
  <c r="BW28" i="49"/>
  <c r="BV28" i="49"/>
  <c r="BU28" i="49"/>
  <c r="BT28" i="49"/>
  <c r="BS28" i="49"/>
  <c r="BR28" i="49"/>
  <c r="BQ28" i="49"/>
  <c r="BP28" i="49"/>
  <c r="DP28" i="49" s="1"/>
  <c r="BO28" i="49"/>
  <c r="BN28" i="49"/>
  <c r="BM28" i="49"/>
  <c r="BL28" i="49"/>
  <c r="BK28" i="49"/>
  <c r="BJ28" i="49"/>
  <c r="BI28" i="49"/>
  <c r="BH28" i="49"/>
  <c r="DH28" i="49" s="1"/>
  <c r="BG28" i="49"/>
  <c r="D28"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BW27" i="49"/>
  <c r="DW27" i="49" s="1"/>
  <c r="BV27" i="49"/>
  <c r="BU27" i="49"/>
  <c r="BT27" i="49"/>
  <c r="BS27" i="49"/>
  <c r="BR27" i="49"/>
  <c r="DR27" i="49" s="1"/>
  <c r="BQ27" i="49"/>
  <c r="BP27" i="49"/>
  <c r="BO27" i="49"/>
  <c r="BN27" i="49"/>
  <c r="BM27" i="49"/>
  <c r="BL27" i="49"/>
  <c r="BK27" i="49"/>
  <c r="BJ27" i="49"/>
  <c r="EJ27" i="49" s="1"/>
  <c r="BI27" i="49"/>
  <c r="BH27" i="49"/>
  <c r="BG27" i="49"/>
  <c r="D27" i="49"/>
  <c r="DE26" i="49"/>
  <c r="DD26" i="49"/>
  <c r="DC26" i="49"/>
  <c r="DB26" i="49"/>
  <c r="DA26" i="49"/>
  <c r="CZ26" i="49"/>
  <c r="CY26" i="49"/>
  <c r="CX26" i="49"/>
  <c r="CW26" i="49"/>
  <c r="CV26" i="49"/>
  <c r="CU26" i="49"/>
  <c r="CT26" i="49"/>
  <c r="CS26" i="49"/>
  <c r="CR26" i="49"/>
  <c r="CQ26" i="49"/>
  <c r="CP26" i="49"/>
  <c r="CO26" i="49"/>
  <c r="CN26" i="49"/>
  <c r="CM26" i="49"/>
  <c r="CL26" i="49"/>
  <c r="CK26" i="49"/>
  <c r="CJ26" i="49"/>
  <c r="CI26" i="49"/>
  <c r="CH26" i="49"/>
  <c r="CG26" i="49"/>
  <c r="CE26" i="49"/>
  <c r="CD26" i="49"/>
  <c r="CC26" i="49"/>
  <c r="CB26" i="49"/>
  <c r="CA26" i="49"/>
  <c r="BZ26" i="49"/>
  <c r="BY26" i="49"/>
  <c r="BX26" i="49"/>
  <c r="BW26" i="49"/>
  <c r="BV26" i="49"/>
  <c r="BU26" i="49"/>
  <c r="BT26" i="49"/>
  <c r="BS26" i="49"/>
  <c r="DS26" i="49" s="1"/>
  <c r="BR26" i="49"/>
  <c r="BQ26" i="49"/>
  <c r="BP26" i="49"/>
  <c r="BO26" i="49"/>
  <c r="BN26" i="49"/>
  <c r="BM26" i="49"/>
  <c r="BL26" i="49"/>
  <c r="BK26" i="49"/>
  <c r="BJ26" i="49"/>
  <c r="BI26" i="49"/>
  <c r="BH26" i="49"/>
  <c r="BG26" i="49"/>
  <c r="D26" i="49"/>
  <c r="DE25" i="49"/>
  <c r="FE25" i="49" s="1"/>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FD25" i="49" s="1"/>
  <c r="CC25" i="49"/>
  <c r="CB25" i="49"/>
  <c r="EB25" i="49" s="1"/>
  <c r="CA25" i="49"/>
  <c r="BZ25" i="49"/>
  <c r="BY25" i="49"/>
  <c r="BX25" i="49"/>
  <c r="BW25" i="49"/>
  <c r="BV25" i="49"/>
  <c r="EV25" i="49" s="1"/>
  <c r="BU25" i="49"/>
  <c r="BT25" i="49"/>
  <c r="BS25" i="49"/>
  <c r="BR25" i="49"/>
  <c r="BQ25" i="49"/>
  <c r="BP25" i="49"/>
  <c r="BO25" i="49"/>
  <c r="BN25" i="49"/>
  <c r="EN25" i="49" s="1"/>
  <c r="BM25" i="49"/>
  <c r="BL25" i="49"/>
  <c r="DL25" i="49" s="1"/>
  <c r="BK25" i="49"/>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DG24" i="49" s="1"/>
  <c r="CE24" i="49"/>
  <c r="CD24" i="49"/>
  <c r="CC24" i="49"/>
  <c r="CB24" i="49"/>
  <c r="CA24" i="49"/>
  <c r="BZ24" i="49"/>
  <c r="BY24" i="49"/>
  <c r="EY24" i="49" s="1"/>
  <c r="BX24" i="49"/>
  <c r="BW24" i="49"/>
  <c r="BV24" i="49"/>
  <c r="BU24" i="49"/>
  <c r="BT24" i="49"/>
  <c r="BS24" i="49"/>
  <c r="BR24" i="49"/>
  <c r="BQ24" i="49"/>
  <c r="DQ24" i="49" s="1"/>
  <c r="BP24" i="49"/>
  <c r="BO24" i="49"/>
  <c r="BN24" i="49"/>
  <c r="BM24" i="49"/>
  <c r="BL24" i="49"/>
  <c r="BK24" i="49"/>
  <c r="BJ24" i="49"/>
  <c r="EJ24" i="49" s="1"/>
  <c r="BI24" i="49"/>
  <c r="EI24" i="49" s="1"/>
  <c r="BH24" i="49"/>
  <c r="BG24" i="49"/>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BY23" i="49"/>
  <c r="BX23" i="49"/>
  <c r="DX23" i="49" s="1"/>
  <c r="BW23" i="49"/>
  <c r="BV23" i="49"/>
  <c r="BU23" i="49"/>
  <c r="BT23" i="49"/>
  <c r="BS23" i="49"/>
  <c r="DS23" i="49" s="1"/>
  <c r="BR23" i="49"/>
  <c r="BQ23" i="49"/>
  <c r="BP23" i="49"/>
  <c r="BO23" i="49"/>
  <c r="BN23" i="49"/>
  <c r="BM23" i="49"/>
  <c r="BL23" i="49"/>
  <c r="BK23" i="49"/>
  <c r="BJ23" i="49"/>
  <c r="BI23" i="49"/>
  <c r="BH23" i="49"/>
  <c r="DH23" i="49" s="1"/>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CA22" i="49"/>
  <c r="BZ22" i="49"/>
  <c r="BY22" i="49"/>
  <c r="BX22" i="49"/>
  <c r="BW22" i="49"/>
  <c r="BV22" i="49"/>
  <c r="DV22" i="49" s="1"/>
  <c r="BU22" i="49"/>
  <c r="BT22" i="49"/>
  <c r="BS22" i="49"/>
  <c r="BR22" i="49"/>
  <c r="BQ22" i="49"/>
  <c r="BP22" i="49"/>
  <c r="BO22" i="49"/>
  <c r="BN22" i="49"/>
  <c r="EN22" i="49" s="1"/>
  <c r="BM22" i="49"/>
  <c r="BL22" i="49"/>
  <c r="BK22" i="49"/>
  <c r="BJ22" i="49"/>
  <c r="BI22" i="49"/>
  <c r="BH22" i="49"/>
  <c r="BG22" i="49"/>
  <c r="D22" i="49"/>
  <c r="DE21" i="49"/>
  <c r="DD21" i="49"/>
  <c r="DC21" i="49"/>
  <c r="DB21" i="49"/>
  <c r="DA21" i="49"/>
  <c r="CZ21" i="49"/>
  <c r="CY21" i="49"/>
  <c r="CX21" i="49"/>
  <c r="CW21" i="49"/>
  <c r="CV21" i="49"/>
  <c r="CU21" i="49"/>
  <c r="CT21" i="49"/>
  <c r="CS21" i="49"/>
  <c r="CR21" i="49"/>
  <c r="CQ21" i="49"/>
  <c r="CP21" i="49"/>
  <c r="CO21" i="49"/>
  <c r="CN21" i="49"/>
  <c r="CM21" i="49"/>
  <c r="CL21" i="49"/>
  <c r="CK21" i="49"/>
  <c r="CJ21" i="49"/>
  <c r="DJ21" i="49" s="1"/>
  <c r="CI21" i="49"/>
  <c r="CH21" i="49"/>
  <c r="CG21" i="49"/>
  <c r="CE21" i="49"/>
  <c r="CD21" i="49"/>
  <c r="CC21" i="49"/>
  <c r="CB21" i="49"/>
  <c r="FB21" i="49" s="1"/>
  <c r="CA21" i="49"/>
  <c r="BZ21" i="49"/>
  <c r="BY21" i="49"/>
  <c r="BX21" i="49"/>
  <c r="BW21" i="49"/>
  <c r="BV21" i="49"/>
  <c r="BU21" i="49"/>
  <c r="BT21" i="49"/>
  <c r="ET21" i="49" s="1"/>
  <c r="BS21" i="49"/>
  <c r="BR21" i="49"/>
  <c r="BQ21" i="49"/>
  <c r="BP21" i="49"/>
  <c r="BO21" i="49"/>
  <c r="BN21" i="49"/>
  <c r="BM21" i="49"/>
  <c r="BL21" i="49"/>
  <c r="EL21" i="49" s="1"/>
  <c r="BK21" i="49"/>
  <c r="BJ21" i="49"/>
  <c r="BI21" i="49"/>
  <c r="BH21" i="49"/>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CA20" i="49"/>
  <c r="FA20" i="49" s="1"/>
  <c r="BZ20" i="49"/>
  <c r="EZ20" i="49" s="1"/>
  <c r="BY20" i="49"/>
  <c r="BX20" i="49"/>
  <c r="BW20" i="49"/>
  <c r="BV20" i="49"/>
  <c r="BU20" i="49"/>
  <c r="BT20" i="49"/>
  <c r="BS20" i="49"/>
  <c r="DS20" i="49" s="1"/>
  <c r="BR20" i="49"/>
  <c r="ER20" i="49" s="1"/>
  <c r="BQ20" i="49"/>
  <c r="BP20" i="49"/>
  <c r="BO20" i="49"/>
  <c r="BN20" i="49"/>
  <c r="BM20" i="49"/>
  <c r="BL20" i="49"/>
  <c r="BK20" i="49"/>
  <c r="EK20" i="49" s="1"/>
  <c r="BJ20" i="49"/>
  <c r="EJ20" i="49" s="1"/>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BX19" i="49"/>
  <c r="BW19" i="49"/>
  <c r="BV19" i="49"/>
  <c r="BU19" i="49"/>
  <c r="BT19" i="49"/>
  <c r="BS19" i="49"/>
  <c r="BR19" i="49"/>
  <c r="ER19" i="49" s="1"/>
  <c r="BQ19" i="49"/>
  <c r="BP19" i="49"/>
  <c r="DP19" i="49" s="1"/>
  <c r="BO19" i="49"/>
  <c r="BN19" i="49"/>
  <c r="BM19" i="49"/>
  <c r="BL19" i="49"/>
  <c r="EL19" i="49" s="1"/>
  <c r="BK19" i="49"/>
  <c r="BJ19" i="49"/>
  <c r="EJ19" i="49" s="1"/>
  <c r="BI19" i="49"/>
  <c r="BH19" i="49"/>
  <c r="BG19" i="49"/>
  <c r="D19" i="49"/>
  <c r="DE18" i="49"/>
  <c r="DD18" i="49"/>
  <c r="DC18" i="49"/>
  <c r="DB18" i="49"/>
  <c r="DA18" i="49"/>
  <c r="CZ18" i="49"/>
  <c r="CY18" i="49"/>
  <c r="CX18" i="49"/>
  <c r="CW18" i="49"/>
  <c r="CV18" i="49"/>
  <c r="CU18" i="49"/>
  <c r="CT18" i="49"/>
  <c r="CS18" i="49"/>
  <c r="CR18" i="49"/>
  <c r="CQ18" i="49"/>
  <c r="CP18" i="49"/>
  <c r="CO18" i="49"/>
  <c r="CN18" i="49"/>
  <c r="CM18" i="49"/>
  <c r="CL18" i="49"/>
  <c r="CK18" i="49"/>
  <c r="CJ18" i="49"/>
  <c r="CI18" i="49"/>
  <c r="CH18" i="49"/>
  <c r="CG18" i="49"/>
  <c r="CE18" i="49"/>
  <c r="CD18" i="49"/>
  <c r="FD18" i="49" s="1"/>
  <c r="CC18" i="49"/>
  <c r="CB18" i="49"/>
  <c r="CA18" i="49"/>
  <c r="FA18" i="49" s="1"/>
  <c r="BZ18" i="49"/>
  <c r="BY18" i="49"/>
  <c r="BX18" i="49"/>
  <c r="BW18" i="49"/>
  <c r="BV18" i="49"/>
  <c r="EV18" i="49" s="1"/>
  <c r="BU18" i="49"/>
  <c r="BT18" i="49"/>
  <c r="ET18" i="49" s="1"/>
  <c r="BS18" i="49"/>
  <c r="ES18" i="49" s="1"/>
  <c r="BR18" i="49"/>
  <c r="BQ18" i="49"/>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BY17" i="49"/>
  <c r="BX17" i="49"/>
  <c r="BW17" i="49"/>
  <c r="BV17" i="49"/>
  <c r="DV17" i="49" s="1"/>
  <c r="BU17" i="49"/>
  <c r="BT17" i="49"/>
  <c r="BS17" i="49"/>
  <c r="ES17" i="49" s="1"/>
  <c r="BR17" i="49"/>
  <c r="BQ17" i="49"/>
  <c r="BP17" i="49"/>
  <c r="BO17" i="49"/>
  <c r="BN17" i="49"/>
  <c r="BM17" i="49"/>
  <c r="BL17" i="49"/>
  <c r="BK17" i="49"/>
  <c r="BJ17" i="49"/>
  <c r="BI17" i="49"/>
  <c r="BH17" i="49"/>
  <c r="BG17" i="49"/>
  <c r="D17" i="49"/>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DN15" i="49" s="1"/>
  <c r="EN15" i="49" s="1"/>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BX56" i="48"/>
  <c r="BW56" i="48"/>
  <c r="BV56" i="48"/>
  <c r="BU56" i="48"/>
  <c r="BT56" i="48"/>
  <c r="ET56" i="48" s="1"/>
  <c r="BS56" i="48"/>
  <c r="BR56" i="48"/>
  <c r="BQ56" i="48"/>
  <c r="BP56" i="48"/>
  <c r="BO56" i="48"/>
  <c r="BN56" i="48"/>
  <c r="BM56" i="48"/>
  <c r="BL56" i="48"/>
  <c r="EL56" i="48" s="1"/>
  <c r="BK56" i="48"/>
  <c r="BJ56" i="48"/>
  <c r="EJ56" i="48" s="1"/>
  <c r="BI56" i="48"/>
  <c r="BH56" i="48"/>
  <c r="BG56" i="48"/>
  <c r="D56"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BS55" i="48"/>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FD54" i="48" s="1"/>
  <c r="CC54" i="48"/>
  <c r="CB54" i="48"/>
  <c r="CA54" i="48"/>
  <c r="BZ54" i="48"/>
  <c r="BY54" i="48"/>
  <c r="BX54" i="48"/>
  <c r="EX54" i="48" s="1"/>
  <c r="BW54" i="48"/>
  <c r="BV54" i="48"/>
  <c r="EV54" i="48" s="1"/>
  <c r="BU54" i="48"/>
  <c r="BT54" i="48"/>
  <c r="BS54" i="48"/>
  <c r="BR54" i="48"/>
  <c r="BQ54" i="48"/>
  <c r="BP54" i="48"/>
  <c r="DP54" i="48" s="1"/>
  <c r="BO54" i="48"/>
  <c r="BN54" i="48"/>
  <c r="EN54" i="48" s="1"/>
  <c r="BM54" i="48"/>
  <c r="BL54" i="48"/>
  <c r="BK54" i="48"/>
  <c r="BJ54" i="48"/>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CC53" i="48"/>
  <c r="CB53" i="48"/>
  <c r="CA53" i="48"/>
  <c r="FA53" i="48" s="1"/>
  <c r="BZ53" i="48"/>
  <c r="BY53" i="48"/>
  <c r="EY53" i="48" s="1"/>
  <c r="BX53" i="48"/>
  <c r="BW53" i="48"/>
  <c r="EW53" i="48" s="1"/>
  <c r="BV53" i="48"/>
  <c r="BU53" i="48"/>
  <c r="BT53" i="48"/>
  <c r="BS53" i="48"/>
  <c r="ES53" i="48" s="1"/>
  <c r="BR53" i="48"/>
  <c r="BQ53" i="48"/>
  <c r="BP53" i="48"/>
  <c r="BO53" i="48"/>
  <c r="EO53" i="48" s="1"/>
  <c r="BN53" i="48"/>
  <c r="BM53" i="48"/>
  <c r="BL53" i="48"/>
  <c r="BK53" i="48"/>
  <c r="EK53" i="48" s="1"/>
  <c r="BJ53" i="48"/>
  <c r="BI53" i="48"/>
  <c r="EI53" i="48" s="1"/>
  <c r="BH53" i="48"/>
  <c r="BG53" i="48"/>
  <c r="EG53" i="48" s="1"/>
  <c r="D53"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CC52" i="48"/>
  <c r="CB52" i="48"/>
  <c r="CA52" i="48"/>
  <c r="FA52" i="48" s="1"/>
  <c r="BZ52" i="48"/>
  <c r="BY52" i="48"/>
  <c r="EY52" i="48" s="1"/>
  <c r="BX52" i="48"/>
  <c r="BW52" i="48"/>
  <c r="BV52" i="48"/>
  <c r="BU52" i="48"/>
  <c r="BT52" i="48"/>
  <c r="BS52" i="48"/>
  <c r="BR52" i="48"/>
  <c r="BQ52" i="48"/>
  <c r="EQ52" i="48" s="1"/>
  <c r="BP52" i="48"/>
  <c r="BO52" i="48"/>
  <c r="BN52" i="48"/>
  <c r="BM52" i="48"/>
  <c r="BL52" i="48"/>
  <c r="BK52" i="48"/>
  <c r="EK52" i="48" s="1"/>
  <c r="BJ52" i="48"/>
  <c r="BI52" i="48"/>
  <c r="EI52" i="48" s="1"/>
  <c r="BH52" i="48"/>
  <c r="BG52" i="48"/>
  <c r="D52"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CD51" i="48"/>
  <c r="CC51" i="48"/>
  <c r="CB51" i="48"/>
  <c r="CA51" i="48"/>
  <c r="BZ51" i="48"/>
  <c r="EZ51" i="48" s="1"/>
  <c r="BY51" i="48"/>
  <c r="BX51" i="48"/>
  <c r="BW51" i="48"/>
  <c r="EW51" i="48" s="1"/>
  <c r="BV51" i="48"/>
  <c r="BU51" i="48"/>
  <c r="BT51" i="48"/>
  <c r="BS51" i="48"/>
  <c r="BR51" i="48"/>
  <c r="ER51" i="48" s="1"/>
  <c r="BQ51" i="48"/>
  <c r="BP51" i="48"/>
  <c r="BO51" i="48"/>
  <c r="DO51" i="48" s="1"/>
  <c r="BN51" i="48"/>
  <c r="BM51" i="48"/>
  <c r="BL51" i="48"/>
  <c r="BK51" i="48"/>
  <c r="BJ51" i="48"/>
  <c r="EJ51" i="48" s="1"/>
  <c r="BI51" i="48"/>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CL50" i="48"/>
  <c r="CK50" i="48"/>
  <c r="CJ50" i="48"/>
  <c r="CI50" i="48"/>
  <c r="CH50" i="48"/>
  <c r="CG50" i="48"/>
  <c r="CE50" i="48"/>
  <c r="CD50" i="48"/>
  <c r="FD50" i="48" s="1"/>
  <c r="CC50" i="48"/>
  <c r="CB50" i="48"/>
  <c r="CA50" i="48"/>
  <c r="BZ50" i="48"/>
  <c r="BY50" i="48"/>
  <c r="BX50" i="48"/>
  <c r="BW50" i="48"/>
  <c r="BV50" i="48"/>
  <c r="EV50" i="48" s="1"/>
  <c r="BU50" i="48"/>
  <c r="BT50" i="48"/>
  <c r="BS50" i="48"/>
  <c r="BR50" i="48"/>
  <c r="BQ50" i="48"/>
  <c r="EQ50" i="48" s="1"/>
  <c r="BP50" i="48"/>
  <c r="BO50" i="48"/>
  <c r="BN50" i="48"/>
  <c r="EN50" i="48" s="1"/>
  <c r="BM50" i="48"/>
  <c r="BL50" i="48"/>
  <c r="BK50" i="48"/>
  <c r="BJ50" i="48"/>
  <c r="BI50" i="48"/>
  <c r="BH50" i="48"/>
  <c r="BG50" i="48"/>
  <c r="D50"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BH49" i="48"/>
  <c r="BG49" i="48"/>
  <c r="D49" i="48"/>
  <c r="DE48" i="48"/>
  <c r="DD48" i="48"/>
  <c r="DC48" i="48"/>
  <c r="DB48" i="48"/>
  <c r="DA48" i="48"/>
  <c r="CZ48" i="48"/>
  <c r="CY48" i="48"/>
  <c r="CX48" i="48"/>
  <c r="CW48" i="48"/>
  <c r="CV48" i="48"/>
  <c r="CU48" i="48"/>
  <c r="CT48" i="48"/>
  <c r="CS48" i="48"/>
  <c r="CR48" i="48"/>
  <c r="CQ48" i="48"/>
  <c r="CP48" i="48"/>
  <c r="CO48" i="48"/>
  <c r="CN48" i="48"/>
  <c r="CM48" i="48"/>
  <c r="CL48" i="48"/>
  <c r="CK48" i="48"/>
  <c r="CJ48" i="48"/>
  <c r="EJ48" i="48" s="1"/>
  <c r="CI48" i="48"/>
  <c r="CH48" i="48"/>
  <c r="CG48" i="48"/>
  <c r="CE48" i="48"/>
  <c r="CD48" i="48"/>
  <c r="CC48" i="48"/>
  <c r="CB48" i="48"/>
  <c r="CA48" i="48"/>
  <c r="BZ48" i="48"/>
  <c r="BY48" i="48"/>
  <c r="BX48" i="48"/>
  <c r="EX48" i="48" s="1"/>
  <c r="BW48" i="48"/>
  <c r="BV48" i="48"/>
  <c r="BU48" i="48"/>
  <c r="BT48" i="48"/>
  <c r="BS48" i="48"/>
  <c r="BR48" i="48"/>
  <c r="BQ48" i="48"/>
  <c r="BP48" i="48"/>
  <c r="EP48" i="48" s="1"/>
  <c r="BO48" i="48"/>
  <c r="BN48" i="48"/>
  <c r="BM48" i="48"/>
  <c r="BL48" i="48"/>
  <c r="BK48" i="48"/>
  <c r="BJ48" i="48"/>
  <c r="BI48" i="48"/>
  <c r="BH48" i="48"/>
  <c r="EH48" i="48" s="1"/>
  <c r="BG48" i="48"/>
  <c r="D48" i="48"/>
  <c r="DE47" i="48"/>
  <c r="DD47" i="48"/>
  <c r="DC47" i="48"/>
  <c r="DB47" i="48"/>
  <c r="DA47" i="48"/>
  <c r="CZ47" i="48"/>
  <c r="CY47" i="48"/>
  <c r="CX47" i="48"/>
  <c r="CW47" i="48"/>
  <c r="CV47" i="48"/>
  <c r="CU47" i="48"/>
  <c r="CT47" i="48"/>
  <c r="CS47" i="48"/>
  <c r="CR47" i="48"/>
  <c r="CQ47" i="48"/>
  <c r="CP47" i="48"/>
  <c r="CO47" i="48"/>
  <c r="CN47" i="48"/>
  <c r="CM47" i="48"/>
  <c r="CL47" i="48"/>
  <c r="CK47" i="48"/>
  <c r="CJ47" i="48"/>
  <c r="CI47" i="48"/>
  <c r="CH47" i="48"/>
  <c r="CG47" i="48"/>
  <c r="CE47" i="48"/>
  <c r="FE47" i="48" s="1"/>
  <c r="CD47" i="48"/>
  <c r="CC47" i="48"/>
  <c r="CB47" i="48"/>
  <c r="CA47" i="48"/>
  <c r="BZ47" i="48"/>
  <c r="BY47" i="48"/>
  <c r="BX47" i="48"/>
  <c r="BW47" i="48"/>
  <c r="BV47" i="48"/>
  <c r="BU47" i="48"/>
  <c r="BT47" i="48"/>
  <c r="BS47" i="48"/>
  <c r="BR47" i="48"/>
  <c r="BQ47" i="48"/>
  <c r="BP47" i="48"/>
  <c r="EP47" i="48" s="1"/>
  <c r="BO47" i="48"/>
  <c r="EO47" i="48" s="1"/>
  <c r="BN47" i="48"/>
  <c r="BM47" i="48"/>
  <c r="BL47" i="48"/>
  <c r="BK47" i="48"/>
  <c r="BJ47" i="48"/>
  <c r="BI47" i="48"/>
  <c r="BH47" i="48"/>
  <c r="BG47" i="48"/>
  <c r="DG47" i="48" s="1"/>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FC46" i="48" s="1"/>
  <c r="CB46" i="48"/>
  <c r="CA46" i="48"/>
  <c r="BZ46" i="48"/>
  <c r="BY46" i="48"/>
  <c r="BX46" i="48"/>
  <c r="BW46" i="48"/>
  <c r="BV46" i="48"/>
  <c r="BU46" i="48"/>
  <c r="EU46" i="48" s="1"/>
  <c r="BT46" i="48"/>
  <c r="BS46" i="48"/>
  <c r="BR46" i="48"/>
  <c r="BQ46" i="48"/>
  <c r="BP46" i="48"/>
  <c r="BO46" i="48"/>
  <c r="BN46" i="48"/>
  <c r="BM46" i="48"/>
  <c r="BL46" i="48"/>
  <c r="BK46" i="48"/>
  <c r="BJ46" i="48"/>
  <c r="BI46" i="48"/>
  <c r="BH46" i="48"/>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EC45" i="48" s="1"/>
  <c r="CB45" i="48"/>
  <c r="CA45" i="48"/>
  <c r="BZ45" i="48"/>
  <c r="BY45" i="48"/>
  <c r="EY45" i="48" s="1"/>
  <c r="BX45" i="48"/>
  <c r="BW45" i="48"/>
  <c r="BV45" i="48"/>
  <c r="BU45" i="48"/>
  <c r="BT45" i="48"/>
  <c r="BS45" i="48"/>
  <c r="BR45" i="48"/>
  <c r="BQ45" i="48"/>
  <c r="BP45" i="48"/>
  <c r="BO45" i="48"/>
  <c r="BN45" i="48"/>
  <c r="BM45" i="48"/>
  <c r="EM45" i="48" s="1"/>
  <c r="BL45" i="48"/>
  <c r="BK45" i="48"/>
  <c r="BJ45" i="48"/>
  <c r="BI45" i="48"/>
  <c r="BH45" i="48"/>
  <c r="BG45" i="48"/>
  <c r="D45" i="48"/>
  <c r="DE44" i="48"/>
  <c r="DD44" i="48"/>
  <c r="DC44" i="48"/>
  <c r="DB44" i="48"/>
  <c r="DA44" i="48"/>
  <c r="CZ44" i="48"/>
  <c r="CY44" i="48"/>
  <c r="CX44" i="48"/>
  <c r="CW44" i="48"/>
  <c r="CV44" i="48"/>
  <c r="CU44" i="48"/>
  <c r="CT44" i="48"/>
  <c r="CS44" i="48"/>
  <c r="DS44" i="48" s="1"/>
  <c r="CR44" i="48"/>
  <c r="CQ44" i="48"/>
  <c r="CP44" i="48"/>
  <c r="CO44" i="48"/>
  <c r="CN44" i="48"/>
  <c r="CM44" i="48"/>
  <c r="CL44" i="48"/>
  <c r="CK44" i="48"/>
  <c r="CJ44" i="48"/>
  <c r="CI44" i="48"/>
  <c r="CH44" i="48"/>
  <c r="CG44" i="48"/>
  <c r="CE44" i="48"/>
  <c r="CD44" i="48"/>
  <c r="CC44" i="48"/>
  <c r="FC44" i="48" s="1"/>
  <c r="CB44" i="48"/>
  <c r="CA44" i="48"/>
  <c r="BZ44" i="48"/>
  <c r="EZ44" i="48" s="1"/>
  <c r="BY44" i="48"/>
  <c r="BX44" i="48"/>
  <c r="BW44" i="48"/>
  <c r="BV44" i="48"/>
  <c r="BU44" i="48"/>
  <c r="EU44" i="48" s="1"/>
  <c r="BT44" i="48"/>
  <c r="BS44" i="48"/>
  <c r="BR44" i="48"/>
  <c r="BQ44" i="48"/>
  <c r="BP44" i="48"/>
  <c r="BO44" i="48"/>
  <c r="BN44" i="48"/>
  <c r="BM44" i="48"/>
  <c r="EM44" i="48" s="1"/>
  <c r="BL44" i="48"/>
  <c r="BK44" i="48"/>
  <c r="BJ44" i="48"/>
  <c r="DJ44" i="48" s="1"/>
  <c r="BI44" i="48"/>
  <c r="BH44" i="48"/>
  <c r="BG44" i="48"/>
  <c r="D44" i="48"/>
  <c r="DE43" i="48"/>
  <c r="DD43" i="48"/>
  <c r="DC43" i="48"/>
  <c r="DB43" i="48"/>
  <c r="DA43" i="48"/>
  <c r="CZ43" i="48"/>
  <c r="CY43" i="48"/>
  <c r="CX43" i="48"/>
  <c r="CW43" i="48"/>
  <c r="CV43" i="48"/>
  <c r="CU43" i="48"/>
  <c r="CT43" i="48"/>
  <c r="CS43" i="48"/>
  <c r="CR43" i="48"/>
  <c r="CQ43" i="48"/>
  <c r="CP43" i="48"/>
  <c r="CO43" i="48"/>
  <c r="CN43" i="48"/>
  <c r="CM43" i="48"/>
  <c r="CL43" i="48"/>
  <c r="CK43" i="48"/>
  <c r="CJ43" i="48"/>
  <c r="CI43" i="48"/>
  <c r="CH43" i="48"/>
  <c r="CG43" i="48"/>
  <c r="CE43" i="48"/>
  <c r="CD43" i="48"/>
  <c r="CC43" i="48"/>
  <c r="CB43" i="48"/>
  <c r="CA43" i="48"/>
  <c r="BZ43" i="48"/>
  <c r="BY43" i="48"/>
  <c r="BX43" i="48"/>
  <c r="BW43" i="48"/>
  <c r="BV43" i="48"/>
  <c r="BU43" i="48"/>
  <c r="BT43" i="48"/>
  <c r="BS43" i="48"/>
  <c r="BR43" i="48"/>
  <c r="BQ43" i="48"/>
  <c r="BP43" i="48"/>
  <c r="EP43" i="48" s="1"/>
  <c r="BO43" i="48"/>
  <c r="BN43" i="48"/>
  <c r="BM43" i="48"/>
  <c r="BL43" i="48"/>
  <c r="BK43" i="48"/>
  <c r="BJ43" i="48"/>
  <c r="BI43" i="48"/>
  <c r="BH43" i="48"/>
  <c r="EH43" i="48" s="1"/>
  <c r="BG43" i="48"/>
  <c r="EG43" i="48" s="1"/>
  <c r="D43" i="48"/>
  <c r="DE42" i="48"/>
  <c r="DD42" i="48"/>
  <c r="DC42" i="48"/>
  <c r="DB42" i="48"/>
  <c r="DA42" i="48"/>
  <c r="CZ42" i="48"/>
  <c r="CY42" i="48"/>
  <c r="CX42" i="48"/>
  <c r="CW42" i="48"/>
  <c r="CV42" i="48"/>
  <c r="CU42" i="48"/>
  <c r="CT42" i="48"/>
  <c r="CS42" i="48"/>
  <c r="CR42" i="48"/>
  <c r="CQ42" i="48"/>
  <c r="CP42" i="48"/>
  <c r="CO42" i="48"/>
  <c r="CN42" i="48"/>
  <c r="CM42" i="48"/>
  <c r="CL42" i="48"/>
  <c r="CK42" i="48"/>
  <c r="CJ42" i="48"/>
  <c r="CI42" i="48"/>
  <c r="CH42" i="48"/>
  <c r="CG42" i="48"/>
  <c r="CE42" i="48"/>
  <c r="CD42" i="48"/>
  <c r="CC42" i="48"/>
  <c r="FC42" i="48" s="1"/>
  <c r="CB42" i="48"/>
  <c r="CA42" i="48"/>
  <c r="BZ42" i="48"/>
  <c r="BY42" i="48"/>
  <c r="BX42" i="48"/>
  <c r="BW42" i="48"/>
  <c r="BV42" i="48"/>
  <c r="BU42" i="48"/>
  <c r="BT42" i="48"/>
  <c r="BS42" i="48"/>
  <c r="BR42" i="48"/>
  <c r="BQ42" i="48"/>
  <c r="BP42" i="48"/>
  <c r="BO42" i="48"/>
  <c r="BN42" i="48"/>
  <c r="BM42" i="48"/>
  <c r="EM42" i="48" s="1"/>
  <c r="BL42" i="48"/>
  <c r="BK42" i="48"/>
  <c r="BJ42" i="48"/>
  <c r="BI42" i="48"/>
  <c r="BH42" i="48"/>
  <c r="EH42" i="48" s="1"/>
  <c r="BG42" i="48"/>
  <c r="D42" i="48"/>
  <c r="ED41" i="48"/>
  <c r="DE41" i="48"/>
  <c r="DD41" i="48"/>
  <c r="DC41" i="48"/>
  <c r="DB41" i="48"/>
  <c r="DA41" i="48"/>
  <c r="CZ41" i="48"/>
  <c r="CY41" i="48"/>
  <c r="CX41" i="48"/>
  <c r="CW41" i="48"/>
  <c r="CV41" i="48"/>
  <c r="CU41" i="48"/>
  <c r="CT41" i="48"/>
  <c r="CS41" i="48"/>
  <c r="CR41" i="48"/>
  <c r="CQ41" i="48"/>
  <c r="CP41" i="48"/>
  <c r="CO41" i="48"/>
  <c r="CN41" i="48"/>
  <c r="CM41" i="48"/>
  <c r="CL41" i="48"/>
  <c r="CK41" i="48"/>
  <c r="CJ41" i="48"/>
  <c r="CI41" i="48"/>
  <c r="CH41" i="48"/>
  <c r="CG41" i="48"/>
  <c r="CE41" i="48"/>
  <c r="CD41" i="48"/>
  <c r="CC41" i="48"/>
  <c r="CB41" i="48"/>
  <c r="CA41" i="48"/>
  <c r="BZ41" i="48"/>
  <c r="DZ41" i="48" s="1"/>
  <c r="BY41" i="48"/>
  <c r="BX41" i="48"/>
  <c r="BW41" i="48"/>
  <c r="BV41" i="48"/>
  <c r="BU41" i="48"/>
  <c r="EU41" i="48" s="1"/>
  <c r="BT41" i="48"/>
  <c r="BS41" i="48"/>
  <c r="BR41" i="48"/>
  <c r="BQ41" i="48"/>
  <c r="BP41" i="48"/>
  <c r="BO41" i="48"/>
  <c r="BN41" i="48"/>
  <c r="BM41" i="48"/>
  <c r="BL41" i="48"/>
  <c r="BK41" i="48"/>
  <c r="BJ41" i="48"/>
  <c r="BI41" i="48"/>
  <c r="BH41" i="48"/>
  <c r="BG41" i="48"/>
  <c r="D41" i="48"/>
  <c r="DJ40" i="48"/>
  <c r="DE40" i="48"/>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E39" i="48"/>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BK39" i="48"/>
  <c r="BJ39" i="48"/>
  <c r="BI39" i="48"/>
  <c r="BH39" i="48"/>
  <c r="BG39" i="48"/>
  <c r="EG39" i="48" s="1"/>
  <c r="D39"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DM38" i="48" s="1"/>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BQ37" i="48"/>
  <c r="BP37" i="48"/>
  <c r="BO37" i="48"/>
  <c r="BN37" i="48"/>
  <c r="EN37" i="48" s="1"/>
  <c r="BM37" i="48"/>
  <c r="BL37" i="48"/>
  <c r="BK37" i="48"/>
  <c r="BJ37" i="48"/>
  <c r="BI37" i="48"/>
  <c r="BH37" i="48"/>
  <c r="BG37" i="48"/>
  <c r="D37" i="48"/>
  <c r="DE36" i="48"/>
  <c r="DD36" i="48"/>
  <c r="DC36" i="48"/>
  <c r="DB36" i="48"/>
  <c r="DA36" i="48"/>
  <c r="CZ36" i="48"/>
  <c r="CY36" i="48"/>
  <c r="CX36" i="48"/>
  <c r="CW36" i="48"/>
  <c r="CV36" i="48"/>
  <c r="CU36" i="48"/>
  <c r="CT36" i="48"/>
  <c r="CS36" i="48"/>
  <c r="CR36" i="48"/>
  <c r="CQ36" i="48"/>
  <c r="CP36" i="48"/>
  <c r="CO36" i="48"/>
  <c r="CN36" i="48"/>
  <c r="CM36" i="48"/>
  <c r="CL36" i="48"/>
  <c r="CK36" i="48"/>
  <c r="CJ36" i="48"/>
  <c r="CI36" i="48"/>
  <c r="CH36" i="48"/>
  <c r="CG36" i="48"/>
  <c r="CE36" i="48"/>
  <c r="CD36" i="48"/>
  <c r="FD36" i="48" s="1"/>
  <c r="CC36" i="48"/>
  <c r="CB36" i="48"/>
  <c r="CA36" i="48"/>
  <c r="F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CD35" i="48"/>
  <c r="CC35" i="48"/>
  <c r="CB35" i="48"/>
  <c r="CA35" i="48"/>
  <c r="FA35" i="48" s="1"/>
  <c r="BZ35" i="48"/>
  <c r="BY35" i="48"/>
  <c r="BX35" i="48"/>
  <c r="BW35" i="48"/>
  <c r="BV35" i="48"/>
  <c r="BU35" i="48"/>
  <c r="BT35" i="48"/>
  <c r="BS35" i="48"/>
  <c r="DS35" i="48" s="1"/>
  <c r="BR35" i="48"/>
  <c r="BQ35" i="48"/>
  <c r="BP35" i="48"/>
  <c r="BO35" i="48"/>
  <c r="BN35" i="48"/>
  <c r="BM35" i="48"/>
  <c r="BL35" i="48"/>
  <c r="BK35" i="48"/>
  <c r="EK35" i="48" s="1"/>
  <c r="BJ35" i="48"/>
  <c r="BI35" i="48"/>
  <c r="BH35" i="48"/>
  <c r="BG35" i="48"/>
  <c r="D35" i="48"/>
  <c r="DE34" i="48"/>
  <c r="DD34" i="48"/>
  <c r="DC34" i="48"/>
  <c r="DB34" i="48"/>
  <c r="DA34" i="48"/>
  <c r="CZ34" i="48"/>
  <c r="CY34" i="48"/>
  <c r="CX34" i="48"/>
  <c r="CW34" i="48"/>
  <c r="CV34" i="48"/>
  <c r="CU34" i="48"/>
  <c r="CT34" i="48"/>
  <c r="CS34" i="48"/>
  <c r="CR34" i="48"/>
  <c r="CQ34" i="48"/>
  <c r="CP34" i="48"/>
  <c r="CO34" i="48"/>
  <c r="CN34" i="48"/>
  <c r="CM34" i="48"/>
  <c r="CL34" i="48"/>
  <c r="CK34" i="48"/>
  <c r="CJ34" i="48"/>
  <c r="CI34" i="48"/>
  <c r="CH34" i="48"/>
  <c r="CG34" i="48"/>
  <c r="CE34" i="48"/>
  <c r="CD34" i="48"/>
  <c r="CC34" i="48"/>
  <c r="FC34" i="48" s="1"/>
  <c r="CB34" i="48"/>
  <c r="CA34" i="48"/>
  <c r="BZ34" i="48"/>
  <c r="BY34" i="48"/>
  <c r="BX34" i="48"/>
  <c r="BW34" i="48"/>
  <c r="BV34" i="48"/>
  <c r="BU34" i="48"/>
  <c r="BT34" i="48"/>
  <c r="BS34" i="48"/>
  <c r="BR34" i="48"/>
  <c r="BQ34" i="48"/>
  <c r="BP34" i="48"/>
  <c r="BO34" i="48"/>
  <c r="BN34" i="48"/>
  <c r="BM34" i="48"/>
  <c r="EM34" i="48" s="1"/>
  <c r="BL34" i="48"/>
  <c r="BK34" i="48"/>
  <c r="BJ34" i="48"/>
  <c r="BI34" i="48"/>
  <c r="BH34" i="48"/>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CB33" i="48"/>
  <c r="CA33" i="48"/>
  <c r="BZ33" i="48"/>
  <c r="BY33" i="48"/>
  <c r="EY33" i="48" s="1"/>
  <c r="BX33" i="48"/>
  <c r="BW33" i="48"/>
  <c r="BV33" i="48"/>
  <c r="BU33" i="48"/>
  <c r="BT33" i="48"/>
  <c r="BS33" i="48"/>
  <c r="BR33" i="48"/>
  <c r="BQ33" i="48"/>
  <c r="EQ33" i="48" s="1"/>
  <c r="BP33" i="48"/>
  <c r="BO33" i="48"/>
  <c r="BN33" i="48"/>
  <c r="BM33" i="48"/>
  <c r="BL33" i="48"/>
  <c r="BK33" i="48"/>
  <c r="BJ33" i="48"/>
  <c r="BI33" i="48"/>
  <c r="DI33" i="48" s="1"/>
  <c r="BH33" i="48"/>
  <c r="BG33" i="48"/>
  <c r="D33"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D31" i="48"/>
  <c r="DE30" i="48"/>
  <c r="DD30" i="48"/>
  <c r="DC30" i="48"/>
  <c r="DB30" i="48"/>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CC29" i="48"/>
  <c r="CB29" i="48"/>
  <c r="CA29" i="48"/>
  <c r="BZ29" i="48"/>
  <c r="BY29" i="48"/>
  <c r="BX29" i="48"/>
  <c r="BW29" i="48"/>
  <c r="BV29" i="48"/>
  <c r="BU29" i="48"/>
  <c r="BT29" i="48"/>
  <c r="BS29" i="48"/>
  <c r="BR29" i="48"/>
  <c r="BQ29" i="48"/>
  <c r="EQ29" i="48" s="1"/>
  <c r="BP29" i="48"/>
  <c r="BO29" i="48"/>
  <c r="BN29" i="48"/>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CD28" i="48"/>
  <c r="CC28" i="48"/>
  <c r="CB28" i="48"/>
  <c r="CA28" i="48"/>
  <c r="BZ28" i="48"/>
  <c r="EZ28" i="48" s="1"/>
  <c r="BY28" i="48"/>
  <c r="BX28" i="48"/>
  <c r="BW28" i="48"/>
  <c r="BV28" i="48"/>
  <c r="BU28" i="48"/>
  <c r="BT28" i="48"/>
  <c r="BS28" i="48"/>
  <c r="BR28" i="48"/>
  <c r="DR28" i="48" s="1"/>
  <c r="BQ28" i="48"/>
  <c r="BP28" i="48"/>
  <c r="BO28" i="48"/>
  <c r="BN28" i="48"/>
  <c r="BM28" i="48"/>
  <c r="BL28" i="48"/>
  <c r="BK28" i="48"/>
  <c r="BJ28" i="48"/>
  <c r="EJ28" i="48" s="1"/>
  <c r="BI28" i="48"/>
  <c r="BH28" i="48"/>
  <c r="BG28" i="48"/>
  <c r="D28"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CA27" i="48"/>
  <c r="BZ27" i="48"/>
  <c r="BY27" i="48"/>
  <c r="BX27" i="48"/>
  <c r="BW27" i="48"/>
  <c r="BV27" i="48"/>
  <c r="BU27" i="48"/>
  <c r="EU27" i="48" s="1"/>
  <c r="BT27" i="48"/>
  <c r="BS27" i="48"/>
  <c r="BR27" i="48"/>
  <c r="BQ27" i="48"/>
  <c r="BP27" i="48"/>
  <c r="BO27" i="48"/>
  <c r="EO27" i="48" s="1"/>
  <c r="BN27" i="48"/>
  <c r="BM27" i="48"/>
  <c r="EM27" i="48" s="1"/>
  <c r="BL27" i="48"/>
  <c r="BK27" i="48"/>
  <c r="BJ27" i="48"/>
  <c r="BI27" i="48"/>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CC26" i="48"/>
  <c r="CB26" i="48"/>
  <c r="CA26" i="48"/>
  <c r="BZ26" i="48"/>
  <c r="EZ26" i="48" s="1"/>
  <c r="BY26" i="48"/>
  <c r="BX26" i="48"/>
  <c r="BW26" i="48"/>
  <c r="BV26" i="48"/>
  <c r="BU26" i="48"/>
  <c r="BT26" i="48"/>
  <c r="BS26" i="48"/>
  <c r="BR26" i="48"/>
  <c r="ER26" i="48" s="1"/>
  <c r="BQ26" i="48"/>
  <c r="BP26" i="48"/>
  <c r="BO26" i="48"/>
  <c r="BN26" i="48"/>
  <c r="BM26" i="48"/>
  <c r="BL26" i="48"/>
  <c r="BK26" i="48"/>
  <c r="BJ26" i="48"/>
  <c r="EJ26" i="48" s="1"/>
  <c r="BI26" i="48"/>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CI25" i="48"/>
  <c r="CH25" i="48"/>
  <c r="CG25" i="48"/>
  <c r="CE25" i="48"/>
  <c r="CD25" i="48"/>
  <c r="CC25" i="48"/>
  <c r="FC25" i="48" s="1"/>
  <c r="CB25" i="48"/>
  <c r="CA25" i="48"/>
  <c r="FA25" i="48" s="1"/>
  <c r="BZ25" i="48"/>
  <c r="BY25" i="48"/>
  <c r="BX25" i="48"/>
  <c r="BW25" i="48"/>
  <c r="BV25" i="48"/>
  <c r="BU25" i="48"/>
  <c r="EU25" i="48" s="1"/>
  <c r="BT25" i="48"/>
  <c r="BS25" i="48"/>
  <c r="ES25" i="48" s="1"/>
  <c r="BR25" i="48"/>
  <c r="BQ25" i="48"/>
  <c r="BP25" i="48"/>
  <c r="BO25" i="48"/>
  <c r="BN25" i="48"/>
  <c r="BM25" i="48"/>
  <c r="BL25" i="48"/>
  <c r="BK25" i="48"/>
  <c r="EK25" i="48" s="1"/>
  <c r="BJ25" i="48"/>
  <c r="BI25" i="48"/>
  <c r="BH25" i="48"/>
  <c r="BG25" i="48"/>
  <c r="D25" i="48"/>
  <c r="DE24" i="48"/>
  <c r="DD24" i="48"/>
  <c r="DC24" i="48"/>
  <c r="DB24" i="48"/>
  <c r="DA24" i="48"/>
  <c r="CZ24" i="48"/>
  <c r="CY24" i="48"/>
  <c r="CX24" i="48"/>
  <c r="CW24" i="48"/>
  <c r="CV24" i="48"/>
  <c r="CU24" i="48"/>
  <c r="CT24" i="48"/>
  <c r="CS24" i="48"/>
  <c r="CR24" i="48"/>
  <c r="ER24" i="48" s="1"/>
  <c r="CQ24" i="48"/>
  <c r="CP24" i="48"/>
  <c r="CO24" i="48"/>
  <c r="CN24" i="48"/>
  <c r="CM24" i="48"/>
  <c r="CL24" i="48"/>
  <c r="CK24" i="48"/>
  <c r="CJ24" i="48"/>
  <c r="CI24" i="48"/>
  <c r="CH24" i="48"/>
  <c r="CG24" i="48"/>
  <c r="CE24" i="48"/>
  <c r="CD24" i="48"/>
  <c r="CC24" i="48"/>
  <c r="CB24" i="48"/>
  <c r="FB24" i="48" s="1"/>
  <c r="CA24" i="48"/>
  <c r="BZ24" i="48"/>
  <c r="BY24" i="48"/>
  <c r="BX24" i="48"/>
  <c r="BW24" i="48"/>
  <c r="BV24" i="48"/>
  <c r="BU24" i="48"/>
  <c r="BT24" i="48"/>
  <c r="ET24" i="48" s="1"/>
  <c r="BS24" i="48"/>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BZ23" i="48"/>
  <c r="BY23" i="48"/>
  <c r="BX23" i="48"/>
  <c r="BW23" i="48"/>
  <c r="BV23" i="48"/>
  <c r="BU23" i="48"/>
  <c r="BT23" i="48"/>
  <c r="ET23" i="48" s="1"/>
  <c r="BS23" i="48"/>
  <c r="BR23" i="48"/>
  <c r="BQ23" i="48"/>
  <c r="BP23" i="48"/>
  <c r="BO23" i="48"/>
  <c r="BN23" i="48"/>
  <c r="BM23" i="48"/>
  <c r="BL23" i="48"/>
  <c r="EL23" i="48" s="1"/>
  <c r="BK23" i="48"/>
  <c r="BJ23" i="48"/>
  <c r="BI23" i="48"/>
  <c r="BH23" i="48"/>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CB22" i="48"/>
  <c r="CA22" i="48"/>
  <c r="BZ22" i="48"/>
  <c r="BY22" i="48"/>
  <c r="EY22" i="48" s="1"/>
  <c r="BX22" i="48"/>
  <c r="BW22" i="48"/>
  <c r="BV22" i="48"/>
  <c r="BU22" i="48"/>
  <c r="BT22" i="48"/>
  <c r="BS22" i="48"/>
  <c r="BR22" i="48"/>
  <c r="BQ22" i="48"/>
  <c r="EQ22" i="48" s="1"/>
  <c r="BP22" i="48"/>
  <c r="BO22" i="48"/>
  <c r="BN22" i="48"/>
  <c r="BM22" i="48"/>
  <c r="BL22" i="48"/>
  <c r="BK22" i="48"/>
  <c r="BJ22" i="48"/>
  <c r="BI22" i="48"/>
  <c r="EI22" i="48" s="1"/>
  <c r="BH22" i="48"/>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CA20" i="48"/>
  <c r="BZ20" i="48"/>
  <c r="BY20" i="48"/>
  <c r="BX20" i="48"/>
  <c r="EX20" i="48" s="1"/>
  <c r="BW20" i="48"/>
  <c r="BV20" i="48"/>
  <c r="BU20" i="48"/>
  <c r="BT20" i="48"/>
  <c r="BS20" i="48"/>
  <c r="DS20" i="48" s="1"/>
  <c r="BR20" i="48"/>
  <c r="BQ20" i="48"/>
  <c r="BP20" i="48"/>
  <c r="EP20" i="48" s="1"/>
  <c r="BO20" i="48"/>
  <c r="BN20" i="48"/>
  <c r="BM20" i="48"/>
  <c r="BL20" i="48"/>
  <c r="BK20" i="48"/>
  <c r="BJ20" i="48"/>
  <c r="BI20" i="48"/>
  <c r="BH20" i="48"/>
  <c r="EH20" i="48" s="1"/>
  <c r="BG20" i="48"/>
  <c r="D20" i="48"/>
  <c r="DE19" i="48"/>
  <c r="DD19" i="48"/>
  <c r="DC19" i="48"/>
  <c r="DB19" i="48"/>
  <c r="DA19" i="48"/>
  <c r="CZ19" i="48"/>
  <c r="CY19" i="48"/>
  <c r="CX19" i="48"/>
  <c r="CW19" i="48"/>
  <c r="CV19" i="48"/>
  <c r="CU19" i="48"/>
  <c r="CT19" i="48"/>
  <c r="CS19" i="48"/>
  <c r="CR19" i="48"/>
  <c r="CQ19" i="48"/>
  <c r="CP19" i="48"/>
  <c r="CO19" i="48"/>
  <c r="CN19" i="48"/>
  <c r="CM19" i="48"/>
  <c r="CL19" i="48"/>
  <c r="CK19" i="48"/>
  <c r="CJ19" i="48"/>
  <c r="CI19" i="48"/>
  <c r="CH19" i="48"/>
  <c r="CG19" i="48"/>
  <c r="CE19" i="48"/>
  <c r="CD19" i="48"/>
  <c r="CC19" i="48"/>
  <c r="CB19" i="48"/>
  <c r="FB19" i="48" s="1"/>
  <c r="CA19" i="48"/>
  <c r="FA19" i="48" s="1"/>
  <c r="BZ19" i="48"/>
  <c r="BY19" i="48"/>
  <c r="BX19" i="48"/>
  <c r="BW19" i="48"/>
  <c r="BV19" i="48"/>
  <c r="BU19" i="48"/>
  <c r="BT19" i="48"/>
  <c r="ET19" i="48" s="1"/>
  <c r="BS19" i="48"/>
  <c r="ES19" i="48" s="1"/>
  <c r="BR19" i="48"/>
  <c r="BQ19" i="48"/>
  <c r="BP19" i="48"/>
  <c r="BO19" i="48"/>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CA18" i="48"/>
  <c r="BZ18" i="48"/>
  <c r="BY18" i="48"/>
  <c r="EY18" i="48" s="1"/>
  <c r="BX18" i="48"/>
  <c r="BW18" i="48"/>
  <c r="EW18" i="48" s="1"/>
  <c r="BV18" i="48"/>
  <c r="BU18" i="48"/>
  <c r="BT18" i="48"/>
  <c r="BS18" i="48"/>
  <c r="BR18" i="48"/>
  <c r="BQ18" i="48"/>
  <c r="EQ18" i="48" s="1"/>
  <c r="BP18" i="48"/>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BZ17" i="48"/>
  <c r="BY17" i="48"/>
  <c r="BX17" i="48"/>
  <c r="BW17" i="48"/>
  <c r="BV17" i="48"/>
  <c r="BU17" i="48"/>
  <c r="BT17" i="48"/>
  <c r="BS17" i="48"/>
  <c r="BR17" i="48"/>
  <c r="BQ17" i="48"/>
  <c r="BP17" i="48"/>
  <c r="BO17" i="48"/>
  <c r="BN17" i="48"/>
  <c r="BM17" i="48"/>
  <c r="BL17" i="48"/>
  <c r="BK17" i="48"/>
  <c r="BJ17" i="48"/>
  <c r="BI17" i="48"/>
  <c r="BH17" i="48"/>
  <c r="BG17" i="48"/>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BY56" i="47"/>
  <c r="EY56" i="47" s="1"/>
  <c r="BX56" i="47"/>
  <c r="BW56" i="47"/>
  <c r="BV56" i="47"/>
  <c r="EV56" i="47" s="1"/>
  <c r="BU56" i="47"/>
  <c r="BT56" i="47"/>
  <c r="BS56" i="47"/>
  <c r="BR56" i="47"/>
  <c r="BQ56" i="47"/>
  <c r="BP56" i="47"/>
  <c r="BO56" i="47"/>
  <c r="BN56" i="47"/>
  <c r="EN56" i="47" s="1"/>
  <c r="BM56" i="47"/>
  <c r="BL56" i="47"/>
  <c r="BK56" i="47"/>
  <c r="BJ56" i="47"/>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BZ55" i="47"/>
  <c r="BY55" i="47"/>
  <c r="BX55" i="47"/>
  <c r="BW55" i="47"/>
  <c r="BV55" i="47"/>
  <c r="BU55" i="47"/>
  <c r="BT55" i="47"/>
  <c r="BS55" i="47"/>
  <c r="BR55" i="47"/>
  <c r="BQ55" i="47"/>
  <c r="BP55" i="47"/>
  <c r="BO55" i="47"/>
  <c r="BN55" i="47"/>
  <c r="BM55" i="47"/>
  <c r="BL55" i="47"/>
  <c r="BK55" i="47"/>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CD54" i="47"/>
  <c r="CC54" i="47"/>
  <c r="CB54" i="47"/>
  <c r="CA54" i="47"/>
  <c r="BZ54" i="47"/>
  <c r="BY54" i="47"/>
  <c r="BX54" i="47"/>
  <c r="BW54" i="47"/>
  <c r="BV54" i="47"/>
  <c r="BU54" i="47"/>
  <c r="BT54" i="47"/>
  <c r="BS54" i="47"/>
  <c r="DS54" i="47" s="1"/>
  <c r="BR54" i="47"/>
  <c r="BQ54" i="47"/>
  <c r="BP54" i="47"/>
  <c r="BO54" i="47"/>
  <c r="BN54" i="47"/>
  <c r="BM54" i="47"/>
  <c r="BL54" i="47"/>
  <c r="BK54" i="47"/>
  <c r="EK54" i="47" s="1"/>
  <c r="BJ54" i="47"/>
  <c r="BI54" i="47"/>
  <c r="BH54" i="47"/>
  <c r="BG54" i="47"/>
  <c r="D54" i="47"/>
  <c r="DE53" i="47"/>
  <c r="DD53" i="47"/>
  <c r="DC53" i="47"/>
  <c r="DB53" i="47"/>
  <c r="DA53" i="47"/>
  <c r="CZ53" i="47"/>
  <c r="CY53" i="47"/>
  <c r="CX53" i="47"/>
  <c r="CW53" i="47"/>
  <c r="CV53" i="47"/>
  <c r="CU53" i="47"/>
  <c r="CT53" i="47"/>
  <c r="CS53" i="47"/>
  <c r="CR53" i="47"/>
  <c r="CQ53" i="47"/>
  <c r="CP53" i="47"/>
  <c r="CO53" i="47"/>
  <c r="CN53" i="47"/>
  <c r="CM53" i="47"/>
  <c r="CL53" i="47"/>
  <c r="CK53" i="47"/>
  <c r="CJ53" i="47"/>
  <c r="CI53" i="47"/>
  <c r="CH53" i="47"/>
  <c r="CG53" i="47"/>
  <c r="CE53" i="47"/>
  <c r="CD53" i="47"/>
  <c r="CC53" i="47"/>
  <c r="CB53" i="47"/>
  <c r="CA53" i="47"/>
  <c r="BZ53" i="47"/>
  <c r="BY53" i="47"/>
  <c r="BX53" i="47"/>
  <c r="DX53" i="47" s="1"/>
  <c r="BW53" i="47"/>
  <c r="BV53" i="47"/>
  <c r="BU53" i="47"/>
  <c r="BT53" i="47"/>
  <c r="BS53" i="47"/>
  <c r="BR53" i="47"/>
  <c r="BQ53" i="47"/>
  <c r="BP53" i="47"/>
  <c r="EP53" i="47" s="1"/>
  <c r="BO53" i="47"/>
  <c r="BN53" i="47"/>
  <c r="BM53" i="47"/>
  <c r="BL53" i="47"/>
  <c r="BK53" i="47"/>
  <c r="BJ53" i="47"/>
  <c r="BI53" i="47"/>
  <c r="BH53" i="47"/>
  <c r="BG53" i="47"/>
  <c r="D53" i="47"/>
  <c r="DE52" i="47"/>
  <c r="DD52" i="47"/>
  <c r="DC52" i="47"/>
  <c r="DB52" i="47"/>
  <c r="DA52" i="47"/>
  <c r="CZ52" i="47"/>
  <c r="CY52" i="47"/>
  <c r="CX52" i="47"/>
  <c r="CW52" i="47"/>
  <c r="CV52" i="47"/>
  <c r="CU52" i="47"/>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CC51" i="47"/>
  <c r="FC51" i="47" s="1"/>
  <c r="CB51" i="47"/>
  <c r="CA51" i="47"/>
  <c r="BZ51" i="47"/>
  <c r="DZ51" i="47" s="1"/>
  <c r="BY51" i="47"/>
  <c r="BX51" i="47"/>
  <c r="BW51" i="47"/>
  <c r="BV51" i="47"/>
  <c r="BU51" i="47"/>
  <c r="BT51" i="47"/>
  <c r="BS51" i="47"/>
  <c r="BR51" i="47"/>
  <c r="BQ51" i="47"/>
  <c r="BP51" i="47"/>
  <c r="BO51" i="47"/>
  <c r="BN51" i="47"/>
  <c r="BM51" i="47"/>
  <c r="EM51" i="47" s="1"/>
  <c r="BL51" i="47"/>
  <c r="BK51" i="47"/>
  <c r="BJ51" i="47"/>
  <c r="DJ51" i="47" s="1"/>
  <c r="BI51" i="47"/>
  <c r="BH51" i="47"/>
  <c r="BG51" i="47"/>
  <c r="D51" i="47"/>
  <c r="EN50" i="47"/>
  <c r="DE50" i="47"/>
  <c r="DD50" i="47"/>
  <c r="DC50" i="47"/>
  <c r="DB50" i="47"/>
  <c r="DA50" i="47"/>
  <c r="CZ50" i="47"/>
  <c r="CY50" i="47"/>
  <c r="CX50" i="47"/>
  <c r="CW50" i="47"/>
  <c r="CV50" i="47"/>
  <c r="CU50" i="47"/>
  <c r="CT50" i="47"/>
  <c r="CS50" i="47"/>
  <c r="CR50" i="47"/>
  <c r="CQ50" i="47"/>
  <c r="CP50" i="47"/>
  <c r="CO50" i="47"/>
  <c r="CN50" i="47"/>
  <c r="CM50" i="47"/>
  <c r="CL50" i="47"/>
  <c r="CK50" i="47"/>
  <c r="CJ50" i="47"/>
  <c r="CI50" i="47"/>
  <c r="CH50" i="47"/>
  <c r="CG50" i="47"/>
  <c r="CE50" i="47"/>
  <c r="EE50" i="47" s="1"/>
  <c r="CD50" i="47"/>
  <c r="CC50" i="47"/>
  <c r="CB50" i="47"/>
  <c r="CA50" i="47"/>
  <c r="BZ50" i="47"/>
  <c r="DZ50" i="47" s="1"/>
  <c r="BY50" i="47"/>
  <c r="BX50" i="47"/>
  <c r="BW50" i="47"/>
  <c r="EW50" i="47" s="1"/>
  <c r="BV50" i="47"/>
  <c r="BU50" i="47"/>
  <c r="BT50" i="47"/>
  <c r="BS50" i="47"/>
  <c r="BR50" i="47"/>
  <c r="DR50" i="47" s="1"/>
  <c r="BQ50" i="47"/>
  <c r="BP50" i="47"/>
  <c r="BO50" i="47"/>
  <c r="EO50" i="47" s="1"/>
  <c r="BN50" i="47"/>
  <c r="BM50" i="47"/>
  <c r="BL50" i="47"/>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CP48" i="47"/>
  <c r="CO48" i="47"/>
  <c r="CN48" i="47"/>
  <c r="CM48" i="47"/>
  <c r="CL48" i="47"/>
  <c r="CK48" i="47"/>
  <c r="CJ48" i="47"/>
  <c r="CI48" i="47"/>
  <c r="CH48" i="47"/>
  <c r="CG48" i="47"/>
  <c r="CE48" i="47"/>
  <c r="CD48" i="47"/>
  <c r="CC48" i="47"/>
  <c r="CB48" i="47"/>
  <c r="CA48" i="47"/>
  <c r="BZ48" i="47"/>
  <c r="BY48" i="47"/>
  <c r="BX48" i="47"/>
  <c r="BW48" i="47"/>
  <c r="BV48" i="47"/>
  <c r="BU48" i="47"/>
  <c r="BT48" i="47"/>
  <c r="ET48" i="47" s="1"/>
  <c r="BS48" i="47"/>
  <c r="BR48" i="47"/>
  <c r="BQ48" i="47"/>
  <c r="BP48" i="47"/>
  <c r="BO48" i="47"/>
  <c r="BN48" i="47"/>
  <c r="BM48" i="47"/>
  <c r="BL48" i="47"/>
  <c r="EL48" i="47" s="1"/>
  <c r="BK48" i="47"/>
  <c r="BJ48" i="47"/>
  <c r="BI48" i="47"/>
  <c r="BH48" i="47"/>
  <c r="BG48" i="47"/>
  <c r="D48" i="47"/>
  <c r="DE47" i="47"/>
  <c r="DD47" i="47"/>
  <c r="DC47" i="47"/>
  <c r="DB47" i="47"/>
  <c r="DA47" i="47"/>
  <c r="EA47" i="47" s="1"/>
  <c r="CZ47" i="47"/>
  <c r="CY47" i="47"/>
  <c r="CX47" i="47"/>
  <c r="CW47" i="47"/>
  <c r="CV47" i="47"/>
  <c r="CU47" i="47"/>
  <c r="CT47" i="47"/>
  <c r="CS47" i="47"/>
  <c r="DS47" i="47" s="1"/>
  <c r="CR47" i="47"/>
  <c r="CQ47" i="47"/>
  <c r="CP47" i="47"/>
  <c r="CO47" i="47"/>
  <c r="CN47" i="47"/>
  <c r="CM47" i="47"/>
  <c r="CL47" i="47"/>
  <c r="CK47" i="47"/>
  <c r="CJ47" i="47"/>
  <c r="CI47" i="47"/>
  <c r="CH47" i="47"/>
  <c r="CG47" i="47"/>
  <c r="CE47" i="47"/>
  <c r="CD47" i="47"/>
  <c r="CC47" i="47"/>
  <c r="EC47" i="47" s="1"/>
  <c r="CB47" i="47"/>
  <c r="CA47" i="47"/>
  <c r="BZ47" i="47"/>
  <c r="BY47" i="47"/>
  <c r="BX47" i="47"/>
  <c r="BW47" i="47"/>
  <c r="BV47" i="47"/>
  <c r="BU47" i="47"/>
  <c r="DU47" i="47" s="1"/>
  <c r="BT47" i="47"/>
  <c r="BS47" i="47"/>
  <c r="BR47" i="47"/>
  <c r="BQ47" i="47"/>
  <c r="BP47" i="47"/>
  <c r="BO47" i="47"/>
  <c r="BN47" i="47"/>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BZ46" i="47"/>
  <c r="BY46" i="47"/>
  <c r="BX46" i="47"/>
  <c r="EX46" i="47" s="1"/>
  <c r="BW46" i="47"/>
  <c r="BV46" i="47"/>
  <c r="BU46" i="47"/>
  <c r="BT46" i="47"/>
  <c r="BS46" i="47"/>
  <c r="BR46" i="47"/>
  <c r="BQ46" i="47"/>
  <c r="BP46" i="47"/>
  <c r="EP46" i="47" s="1"/>
  <c r="BO46" i="47"/>
  <c r="BN46" i="47"/>
  <c r="BM46" i="47"/>
  <c r="BL46" i="47"/>
  <c r="BK46" i="47"/>
  <c r="BJ46" i="47"/>
  <c r="BI46" i="47"/>
  <c r="BH46" i="47"/>
  <c r="EH46" i="47" s="1"/>
  <c r="BG46" i="47"/>
  <c r="D46"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CD45" i="47"/>
  <c r="CC45" i="47"/>
  <c r="CB45" i="47"/>
  <c r="FB45" i="47" s="1"/>
  <c r="CA45" i="47"/>
  <c r="BZ45" i="47"/>
  <c r="BY45" i="47"/>
  <c r="BX45" i="47"/>
  <c r="BW45" i="47"/>
  <c r="BV45" i="47"/>
  <c r="BU45" i="47"/>
  <c r="BT45" i="47"/>
  <c r="ET45" i="47" s="1"/>
  <c r="BS45" i="47"/>
  <c r="BR45" i="47"/>
  <c r="BQ45" i="47"/>
  <c r="BP45" i="47"/>
  <c r="BO45" i="47"/>
  <c r="BN45" i="47"/>
  <c r="BM45" i="47"/>
  <c r="BL45" i="47"/>
  <c r="EL45" i="47" s="1"/>
  <c r="BK45" i="47"/>
  <c r="BJ45" i="47"/>
  <c r="BI45" i="47"/>
  <c r="BH45" i="47"/>
  <c r="BG45" i="47"/>
  <c r="D45" i="47"/>
  <c r="DE44" i="47"/>
  <c r="DD44" i="47"/>
  <c r="DC44" i="47"/>
  <c r="DB44" i="47"/>
  <c r="DA44" i="47"/>
  <c r="CZ44" i="47"/>
  <c r="CY44" i="47"/>
  <c r="CX44" i="47"/>
  <c r="CW44" i="47"/>
  <c r="CV44" i="47"/>
  <c r="CU44" i="47"/>
  <c r="CT44" i="47"/>
  <c r="CS44" i="47"/>
  <c r="CR44" i="47"/>
  <c r="CQ44" i="47"/>
  <c r="CP44" i="47"/>
  <c r="CO44" i="47"/>
  <c r="CN44" i="47"/>
  <c r="CM44" i="47"/>
  <c r="CL44" i="47"/>
  <c r="CK44" i="47"/>
  <c r="CJ44" i="47"/>
  <c r="CI44" i="47"/>
  <c r="CH44" i="47"/>
  <c r="CG44" i="47"/>
  <c r="CE44" i="47"/>
  <c r="CD44" i="47"/>
  <c r="CC44" i="47"/>
  <c r="CB44" i="47"/>
  <c r="CA44" i="47"/>
  <c r="BZ44" i="47"/>
  <c r="BY44" i="47"/>
  <c r="BX44" i="47"/>
  <c r="DX44" i="47" s="1"/>
  <c r="BW44" i="47"/>
  <c r="BV44" i="47"/>
  <c r="BU44" i="47"/>
  <c r="BT44" i="47"/>
  <c r="BS44" i="47"/>
  <c r="BR44" i="47"/>
  <c r="BQ44" i="47"/>
  <c r="BP44" i="47"/>
  <c r="DP44" i="47" s="1"/>
  <c r="BO44" i="47"/>
  <c r="BN44" i="47"/>
  <c r="BM44" i="47"/>
  <c r="BL44" i="47"/>
  <c r="BK44" i="47"/>
  <c r="BJ44" i="47"/>
  <c r="BI44" i="47"/>
  <c r="BH44" i="47"/>
  <c r="DH44" i="47" s="1"/>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CD43" i="47"/>
  <c r="CC43" i="47"/>
  <c r="CB43" i="47"/>
  <c r="CA43" i="47"/>
  <c r="BZ43" i="47"/>
  <c r="BY43" i="47"/>
  <c r="DY43" i="47" s="1"/>
  <c r="BX43" i="47"/>
  <c r="BW43" i="47"/>
  <c r="BV43" i="47"/>
  <c r="BU43" i="47"/>
  <c r="BT43" i="47"/>
  <c r="BS43" i="47"/>
  <c r="BR43" i="47"/>
  <c r="BQ43" i="47"/>
  <c r="DQ43" i="47" s="1"/>
  <c r="BP43" i="47"/>
  <c r="BO43" i="47"/>
  <c r="BN43" i="47"/>
  <c r="BM43" i="47"/>
  <c r="BL43" i="47"/>
  <c r="BK43" i="47"/>
  <c r="DK43" i="47" s="1"/>
  <c r="BJ43" i="47"/>
  <c r="BI43" i="47"/>
  <c r="DI43" i="47" s="1"/>
  <c r="BH43" i="47"/>
  <c r="BG43" i="47"/>
  <c r="D43" i="47"/>
  <c r="DE42" i="47"/>
  <c r="DD42" i="47"/>
  <c r="DC42" i="47"/>
  <c r="DB42" i="47"/>
  <c r="DA42" i="47"/>
  <c r="CZ42" i="47"/>
  <c r="CY42" i="47"/>
  <c r="CX42" i="47"/>
  <c r="CW42" i="47"/>
  <c r="CV42" i="47"/>
  <c r="CU42" i="47"/>
  <c r="CT42" i="47"/>
  <c r="CS42" i="47"/>
  <c r="CR42" i="47"/>
  <c r="CQ42" i="47"/>
  <c r="CP42" i="47"/>
  <c r="CO42" i="47"/>
  <c r="CN42" i="47"/>
  <c r="CM42" i="47"/>
  <c r="CL42" i="47"/>
  <c r="CK42" i="47"/>
  <c r="CJ42" i="47"/>
  <c r="CI42" i="47"/>
  <c r="CH42" i="47"/>
  <c r="CG42" i="47"/>
  <c r="CE42" i="47"/>
  <c r="CD42" i="47"/>
  <c r="ED42" i="47" s="1"/>
  <c r="CC42" i="47"/>
  <c r="CB42" i="47"/>
  <c r="CA42" i="47"/>
  <c r="BZ42" i="47"/>
  <c r="BY42" i="47"/>
  <c r="BX42" i="47"/>
  <c r="BW42" i="47"/>
  <c r="BV42" i="47"/>
  <c r="BU42" i="47"/>
  <c r="BT42" i="47"/>
  <c r="DT42" i="47" s="1"/>
  <c r="BS42" i="47"/>
  <c r="BR42" i="47"/>
  <c r="BQ42" i="47"/>
  <c r="BP42" i="47"/>
  <c r="BO42" i="47"/>
  <c r="BN42" i="47"/>
  <c r="BM42" i="47"/>
  <c r="BL42" i="47"/>
  <c r="BK42" i="47"/>
  <c r="BJ42" i="47"/>
  <c r="BI42" i="47"/>
  <c r="BH42" i="47"/>
  <c r="BG42" i="47"/>
  <c r="D42" i="47"/>
  <c r="DE41" i="47"/>
  <c r="DD41" i="47"/>
  <c r="DC41" i="47"/>
  <c r="DB41" i="47"/>
  <c r="DA41" i="47"/>
  <c r="CZ41" i="47"/>
  <c r="CY41" i="47"/>
  <c r="CX41" i="47"/>
  <c r="CW41" i="47"/>
  <c r="CV41" i="47"/>
  <c r="CU41" i="47"/>
  <c r="CT41" i="47"/>
  <c r="CS41" i="47"/>
  <c r="CR41" i="47"/>
  <c r="CQ41" i="47"/>
  <c r="CP41" i="47"/>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CB40" i="47"/>
  <c r="FB40" i="47" s="1"/>
  <c r="CA40" i="47"/>
  <c r="BZ40" i="47"/>
  <c r="BY40" i="47"/>
  <c r="EY40" i="47" s="1"/>
  <c r="BX40" i="47"/>
  <c r="BW40" i="47"/>
  <c r="BV40" i="47"/>
  <c r="BU40" i="47"/>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BZ39" i="47"/>
  <c r="BY39" i="47"/>
  <c r="BX39" i="47"/>
  <c r="BW39" i="47"/>
  <c r="EW39" i="47" s="1"/>
  <c r="BV39" i="47"/>
  <c r="BU39" i="47"/>
  <c r="BT39" i="47"/>
  <c r="BS39" i="47"/>
  <c r="BR39" i="47"/>
  <c r="BQ39" i="47"/>
  <c r="BP39" i="47"/>
  <c r="BO39" i="47"/>
  <c r="EO39" i="47" s="1"/>
  <c r="BN39" i="47"/>
  <c r="BM39" i="47"/>
  <c r="BL39" i="47"/>
  <c r="BK39" i="47"/>
  <c r="BJ39" i="47"/>
  <c r="BI39" i="47"/>
  <c r="BH39" i="47"/>
  <c r="BG39" i="47"/>
  <c r="EG39" i="47" s="1"/>
  <c r="D39"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CA38" i="47"/>
  <c r="BZ38" i="47"/>
  <c r="BY38" i="47"/>
  <c r="BX38" i="47"/>
  <c r="BW38" i="47"/>
  <c r="BV38" i="47"/>
  <c r="DV38" i="47" s="1"/>
  <c r="BU38" i="47"/>
  <c r="BT38" i="47"/>
  <c r="BS38" i="47"/>
  <c r="DS38" i="47" s="1"/>
  <c r="BR38" i="47"/>
  <c r="BQ38" i="47"/>
  <c r="BP38" i="47"/>
  <c r="BO38" i="47"/>
  <c r="BN38" i="47"/>
  <c r="DN38" i="47" s="1"/>
  <c r="BM38" i="47"/>
  <c r="BL38" i="47"/>
  <c r="BK38" i="47"/>
  <c r="EK38" i="47" s="1"/>
  <c r="BJ38" i="47"/>
  <c r="BI38" i="47"/>
  <c r="BH38" i="47"/>
  <c r="BG38" i="47"/>
  <c r="D38" i="47"/>
  <c r="DE37" i="47"/>
  <c r="DD37" i="47"/>
  <c r="DC37" i="47"/>
  <c r="DB37" i="47"/>
  <c r="DA37" i="47"/>
  <c r="CZ37" i="47"/>
  <c r="CY37" i="47"/>
  <c r="CX37" i="47"/>
  <c r="CW37" i="47"/>
  <c r="CV37" i="47"/>
  <c r="CU37" i="47"/>
  <c r="CT37" i="47"/>
  <c r="CS37" i="47"/>
  <c r="CR37" i="47"/>
  <c r="CQ37" i="47"/>
  <c r="CP37" i="47"/>
  <c r="CO37" i="47"/>
  <c r="CN37" i="47"/>
  <c r="CM37" i="47"/>
  <c r="CL37" i="47"/>
  <c r="CK37" i="47"/>
  <c r="CJ37" i="47"/>
  <c r="CI37" i="47"/>
  <c r="CH37" i="47"/>
  <c r="CG37" i="47"/>
  <c r="CE37" i="47"/>
  <c r="CD37" i="47"/>
  <c r="CC37" i="47"/>
  <c r="CB37" i="47"/>
  <c r="CA37" i="47"/>
  <c r="BZ37" i="47"/>
  <c r="BY37" i="47"/>
  <c r="BX37" i="47"/>
  <c r="BW37" i="47"/>
  <c r="BV37" i="47"/>
  <c r="BU37" i="47"/>
  <c r="BT37" i="47"/>
  <c r="BS37" i="47"/>
  <c r="BR37" i="47"/>
  <c r="BQ37" i="47"/>
  <c r="BP37" i="47"/>
  <c r="BO37" i="47"/>
  <c r="BN37" i="47"/>
  <c r="BM37" i="47"/>
  <c r="BL37" i="47"/>
  <c r="BK37" i="47"/>
  <c r="BJ37" i="47"/>
  <c r="BI37" i="47"/>
  <c r="BH37" i="47"/>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FD35" i="47" s="1"/>
  <c r="CC35" i="47"/>
  <c r="CB35" i="47"/>
  <c r="CA35" i="47"/>
  <c r="FA35" i="47" s="1"/>
  <c r="BZ35" i="47"/>
  <c r="BY35" i="47"/>
  <c r="BX35" i="47"/>
  <c r="BW35" i="47"/>
  <c r="BV35" i="47"/>
  <c r="EV35" i="47" s="1"/>
  <c r="BU35" i="47"/>
  <c r="BT35" i="47"/>
  <c r="BS35" i="47"/>
  <c r="ES35" i="47" s="1"/>
  <c r="BR35" i="47"/>
  <c r="BQ35" i="47"/>
  <c r="BP35" i="47"/>
  <c r="BO35" i="47"/>
  <c r="BN35" i="47"/>
  <c r="EN35" i="47" s="1"/>
  <c r="BM35" i="47"/>
  <c r="BL35" i="47"/>
  <c r="BK35" i="47"/>
  <c r="EK35" i="47" s="1"/>
  <c r="BJ35" i="47"/>
  <c r="BI35" i="47"/>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DE33" i="47"/>
  <c r="DD33" i="47"/>
  <c r="DC33" i="47"/>
  <c r="DB33" i="47"/>
  <c r="DA33" i="47"/>
  <c r="CZ33" i="47"/>
  <c r="CY33" i="47"/>
  <c r="CX33" i="47"/>
  <c r="CW33" i="47"/>
  <c r="CV33" i="47"/>
  <c r="CU33" i="47"/>
  <c r="CT33" i="47"/>
  <c r="CS33" i="47"/>
  <c r="CR33" i="47"/>
  <c r="CQ33" i="47"/>
  <c r="CP33" i="47"/>
  <c r="CO33" i="47"/>
  <c r="CN33" i="47"/>
  <c r="CM33" i="47"/>
  <c r="CL33" i="47"/>
  <c r="CK33" i="47"/>
  <c r="CJ33" i="47"/>
  <c r="CI33" i="47"/>
  <c r="CH33" i="47"/>
  <c r="CG33" i="47"/>
  <c r="CE33" i="47"/>
  <c r="CD33" i="47"/>
  <c r="CC33" i="47"/>
  <c r="FC33" i="47" s="1"/>
  <c r="CB33" i="47"/>
  <c r="CA33" i="47"/>
  <c r="BZ33" i="47"/>
  <c r="BY33" i="47"/>
  <c r="BX33" i="47"/>
  <c r="BW33" i="47"/>
  <c r="BV33" i="47"/>
  <c r="BU33" i="47"/>
  <c r="EU33" i="47" s="1"/>
  <c r="BT33" i="47"/>
  <c r="BS33" i="47"/>
  <c r="BR33" i="47"/>
  <c r="BQ33" i="47"/>
  <c r="BP33" i="47"/>
  <c r="BO33" i="47"/>
  <c r="BN33" i="47"/>
  <c r="BM33" i="47"/>
  <c r="EM33" i="47" s="1"/>
  <c r="BL33" i="47"/>
  <c r="BK33" i="47"/>
  <c r="BJ33" i="47"/>
  <c r="BI33" i="47"/>
  <c r="BH33" i="47"/>
  <c r="BG33" i="47"/>
  <c r="EG33" i="47" s="1"/>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FC32" i="47" s="1"/>
  <c r="CB32" i="47"/>
  <c r="CA32" i="47"/>
  <c r="BZ32" i="47"/>
  <c r="BY32" i="47"/>
  <c r="BX32" i="47"/>
  <c r="DX32" i="47" s="1"/>
  <c r="BW32" i="47"/>
  <c r="BV32" i="47"/>
  <c r="BU32" i="47"/>
  <c r="BT32" i="47"/>
  <c r="BS32" i="47"/>
  <c r="BR32" i="47"/>
  <c r="BQ32" i="47"/>
  <c r="BP32" i="47"/>
  <c r="DP32" i="47" s="1"/>
  <c r="BO32" i="47"/>
  <c r="BN32" i="47"/>
  <c r="BM32" i="47"/>
  <c r="EM32" i="47" s="1"/>
  <c r="BL32" i="47"/>
  <c r="BK32" i="47"/>
  <c r="BJ32" i="47"/>
  <c r="BI32" i="47"/>
  <c r="BH32" i="47"/>
  <c r="DH32" i="47" s="1"/>
  <c r="BG32" i="47"/>
  <c r="D32"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CB31" i="47"/>
  <c r="CA31" i="47"/>
  <c r="BZ31" i="47"/>
  <c r="BY31" i="47"/>
  <c r="DY31" i="47" s="1"/>
  <c r="BX31" i="47"/>
  <c r="BW31" i="47"/>
  <c r="EW31" i="47" s="1"/>
  <c r="BV31" i="47"/>
  <c r="BU31" i="47"/>
  <c r="BT31" i="47"/>
  <c r="BS31" i="47"/>
  <c r="BR31" i="47"/>
  <c r="BQ31" i="47"/>
  <c r="DQ31" i="47" s="1"/>
  <c r="BP31" i="47"/>
  <c r="BO31" i="47"/>
  <c r="EO31" i="47" s="1"/>
  <c r="BN31" i="47"/>
  <c r="BM31" i="47"/>
  <c r="BL31" i="47"/>
  <c r="BK31" i="47"/>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FB30" i="47" s="1"/>
  <c r="CA30" i="47"/>
  <c r="BZ30" i="47"/>
  <c r="DZ30" i="47" s="1"/>
  <c r="BY30" i="47"/>
  <c r="BX30" i="47"/>
  <c r="BW30" i="47"/>
  <c r="BV30" i="47"/>
  <c r="BU30" i="47"/>
  <c r="BT30" i="47"/>
  <c r="ET30" i="47" s="1"/>
  <c r="BS30" i="47"/>
  <c r="BR30" i="47"/>
  <c r="DR30" i="47" s="1"/>
  <c r="BQ30" i="47"/>
  <c r="BP30" i="47"/>
  <c r="BO30" i="47"/>
  <c r="BN30" i="47"/>
  <c r="BM30" i="47"/>
  <c r="BL30" i="47"/>
  <c r="EL30" i="47" s="1"/>
  <c r="BK30" i="47"/>
  <c r="BJ30" i="47"/>
  <c r="DJ30" i="47" s="1"/>
  <c r="BI30" i="47"/>
  <c r="BH30" i="47"/>
  <c r="BG30" i="47"/>
  <c r="D30" i="47"/>
  <c r="DE29" i="47"/>
  <c r="DD29" i="47"/>
  <c r="DC29" i="47"/>
  <c r="DB29" i="47"/>
  <c r="DA29" i="47"/>
  <c r="CZ29" i="47"/>
  <c r="CY29" i="47"/>
  <c r="CX29" i="47"/>
  <c r="CW29" i="47"/>
  <c r="CV29" i="47"/>
  <c r="CU29" i="47"/>
  <c r="CT29" i="47"/>
  <c r="CS29" i="47"/>
  <c r="CR29" i="47"/>
  <c r="CQ29" i="47"/>
  <c r="CP29" i="47"/>
  <c r="CO29" i="47"/>
  <c r="CN29" i="47"/>
  <c r="CM29" i="47"/>
  <c r="CL29" i="47"/>
  <c r="CK29" i="47"/>
  <c r="CJ29" i="47"/>
  <c r="CI29" i="47"/>
  <c r="CH29" i="47"/>
  <c r="CG29" i="47"/>
  <c r="CE29" i="47"/>
  <c r="CD29" i="47"/>
  <c r="CC29" i="47"/>
  <c r="CB29" i="47"/>
  <c r="CA29" i="47"/>
  <c r="BZ29" i="47"/>
  <c r="BY29" i="47"/>
  <c r="BX29" i="47"/>
  <c r="BW29" i="47"/>
  <c r="DW29" i="47" s="1"/>
  <c r="BV29" i="47"/>
  <c r="BU29" i="47"/>
  <c r="BT29" i="47"/>
  <c r="BS29" i="47"/>
  <c r="BR29" i="47"/>
  <c r="BQ29" i="47"/>
  <c r="BP29" i="47"/>
  <c r="BO29" i="47"/>
  <c r="DO29" i="47" s="1"/>
  <c r="BN29" i="47"/>
  <c r="BM29" i="47"/>
  <c r="BL29" i="47"/>
  <c r="BK29" i="47"/>
  <c r="BJ29" i="47"/>
  <c r="BI29" i="47"/>
  <c r="BH29" i="47"/>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DE27" i="47"/>
  <c r="DD27" i="47"/>
  <c r="ED27" i="47" s="1"/>
  <c r="DC27" i="47"/>
  <c r="DB27" i="47"/>
  <c r="DA27" i="47"/>
  <c r="CZ27" i="47"/>
  <c r="CY27" i="47"/>
  <c r="CX27" i="47"/>
  <c r="CW27" i="47"/>
  <c r="CV27" i="47"/>
  <c r="CU27" i="47"/>
  <c r="CT27" i="47"/>
  <c r="CS27" i="47"/>
  <c r="CR27" i="47"/>
  <c r="CQ27" i="47"/>
  <c r="CP27" i="47"/>
  <c r="CO27" i="47"/>
  <c r="CN27" i="47"/>
  <c r="CM27" i="47"/>
  <c r="CL27" i="47"/>
  <c r="CK27" i="47"/>
  <c r="CJ27" i="47"/>
  <c r="CI27" i="47"/>
  <c r="CH27" i="47"/>
  <c r="CG27" i="47"/>
  <c r="CE27" i="47"/>
  <c r="FE27" i="47" s="1"/>
  <c r="CD27" i="47"/>
  <c r="CC27" i="47"/>
  <c r="CB27" i="47"/>
  <c r="CA27" i="47"/>
  <c r="BZ27" i="47"/>
  <c r="BY27" i="47"/>
  <c r="BX27" i="47"/>
  <c r="BW27" i="47"/>
  <c r="EW27" i="47" s="1"/>
  <c r="BV27" i="47"/>
  <c r="BU27" i="47"/>
  <c r="BT27" i="47"/>
  <c r="BS27" i="47"/>
  <c r="BR27" i="47"/>
  <c r="BQ27" i="47"/>
  <c r="BP27" i="47"/>
  <c r="BO27" i="47"/>
  <c r="EO27" i="47" s="1"/>
  <c r="BN27" i="47"/>
  <c r="BM27" i="47"/>
  <c r="BL27" i="47"/>
  <c r="BK27" i="47"/>
  <c r="BJ27" i="47"/>
  <c r="BI27" i="47"/>
  <c r="BH27" i="47"/>
  <c r="BG27" i="47"/>
  <c r="EG27" i="47" s="1"/>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CD26" i="47"/>
  <c r="CC26" i="47"/>
  <c r="CB26" i="47"/>
  <c r="CA26" i="47"/>
  <c r="BZ26" i="47"/>
  <c r="BY26" i="47"/>
  <c r="BX26" i="47"/>
  <c r="BW26" i="47"/>
  <c r="EW26" i="47" s="1"/>
  <c r="BV26" i="47"/>
  <c r="BU26" i="47"/>
  <c r="BT26" i="47"/>
  <c r="BS26" i="47"/>
  <c r="BR26" i="47"/>
  <c r="BQ26" i="47"/>
  <c r="BP26" i="47"/>
  <c r="BO26" i="47"/>
  <c r="EO26" i="47" s="1"/>
  <c r="BN26" i="47"/>
  <c r="BM26" i="47"/>
  <c r="BL26" i="47"/>
  <c r="BK26" i="47"/>
  <c r="EK26" i="47" s="1"/>
  <c r="BJ26" i="47"/>
  <c r="BI26" i="47"/>
  <c r="BH26" i="47"/>
  <c r="BG26" i="47"/>
  <c r="DG26" i="47" s="1"/>
  <c r="D26" i="47"/>
  <c r="DE25" i="47"/>
  <c r="DD25" i="47"/>
  <c r="DC25" i="47"/>
  <c r="DB25" i="47"/>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BZ25" i="47"/>
  <c r="BY25" i="47"/>
  <c r="BX25" i="47"/>
  <c r="BW25" i="47"/>
  <c r="BV25" i="47"/>
  <c r="BU25" i="47"/>
  <c r="BT25" i="47"/>
  <c r="BS25" i="47"/>
  <c r="BR25" i="47"/>
  <c r="BQ25" i="47"/>
  <c r="BP25" i="47"/>
  <c r="BO25" i="47"/>
  <c r="BN25" i="47"/>
  <c r="BM25" i="47"/>
  <c r="BL25" i="47"/>
  <c r="BK25" i="47"/>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EC24" i="47" s="1"/>
  <c r="CB24" i="47"/>
  <c r="CA24" i="47"/>
  <c r="BZ24" i="47"/>
  <c r="BY24" i="47"/>
  <c r="BX24" i="47"/>
  <c r="BW24" i="47"/>
  <c r="BV24" i="47"/>
  <c r="BU24" i="47"/>
  <c r="EU24" i="47" s="1"/>
  <c r="BT24" i="47"/>
  <c r="BS24" i="47"/>
  <c r="BR24" i="47"/>
  <c r="BQ24" i="47"/>
  <c r="BP24" i="47"/>
  <c r="BO24" i="47"/>
  <c r="BN24" i="47"/>
  <c r="BM24" i="47"/>
  <c r="BL24" i="47"/>
  <c r="BK24" i="47"/>
  <c r="BJ24" i="47"/>
  <c r="BI24" i="47"/>
  <c r="BH24" i="47"/>
  <c r="BG24" i="47"/>
  <c r="D24" i="47"/>
  <c r="DE23" i="47"/>
  <c r="DD23" i="47"/>
  <c r="DC23" i="47"/>
  <c r="DB23" i="47"/>
  <c r="DA23" i="47"/>
  <c r="CZ23" i="47"/>
  <c r="CY23" i="47"/>
  <c r="CX23" i="47"/>
  <c r="CW23" i="47"/>
  <c r="CV23" i="47"/>
  <c r="CU23" i="47"/>
  <c r="CT23" i="47"/>
  <c r="CS23" i="47"/>
  <c r="CR23" i="47"/>
  <c r="CQ23" i="47"/>
  <c r="CP23" i="47"/>
  <c r="CO23" i="47"/>
  <c r="CN23" i="47"/>
  <c r="CM23" i="47"/>
  <c r="CL23" i="47"/>
  <c r="CK23" i="47"/>
  <c r="CJ23" i="47"/>
  <c r="CI23" i="47"/>
  <c r="CH23" i="47"/>
  <c r="CG23" i="47"/>
  <c r="CE23" i="47"/>
  <c r="CD23" i="47"/>
  <c r="CC23" i="47"/>
  <c r="CB23" i="47"/>
  <c r="CA23" i="47"/>
  <c r="BZ23" i="47"/>
  <c r="BY23" i="47"/>
  <c r="BX23" i="47"/>
  <c r="BW23" i="47"/>
  <c r="BV23" i="47"/>
  <c r="BU23" i="47"/>
  <c r="EU23" i="47" s="1"/>
  <c r="BT23" i="47"/>
  <c r="BS23" i="47"/>
  <c r="BR23" i="47"/>
  <c r="BQ23" i="47"/>
  <c r="BP23" i="47"/>
  <c r="BO23" i="47"/>
  <c r="BN23" i="47"/>
  <c r="BM23" i="47"/>
  <c r="BL23" i="47"/>
  <c r="BK23" i="47"/>
  <c r="BJ23" i="47"/>
  <c r="DJ23" i="47" s="1"/>
  <c r="BI23" i="47"/>
  <c r="BH23" i="47"/>
  <c r="BG23" i="47"/>
  <c r="D23"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CD22" i="47"/>
  <c r="CC22" i="47"/>
  <c r="CB22" i="47"/>
  <c r="CA22" i="47"/>
  <c r="BZ22" i="47"/>
  <c r="BY22" i="47"/>
  <c r="BX22" i="47"/>
  <c r="EX22" i="47" s="1"/>
  <c r="BW22" i="47"/>
  <c r="BV22" i="47"/>
  <c r="BU22" i="47"/>
  <c r="BT22" i="47"/>
  <c r="BS22" i="47"/>
  <c r="BR22" i="47"/>
  <c r="BQ22" i="47"/>
  <c r="BP22" i="47"/>
  <c r="EP22" i="47" s="1"/>
  <c r="BO22" i="47"/>
  <c r="BN22" i="47"/>
  <c r="BM22" i="47"/>
  <c r="BL22" i="47"/>
  <c r="BK22" i="47"/>
  <c r="BJ22" i="47"/>
  <c r="BI22" i="47"/>
  <c r="BH22" i="47"/>
  <c r="EH22" i="47" s="1"/>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CB21" i="47"/>
  <c r="CA21" i="47"/>
  <c r="BZ21" i="47"/>
  <c r="BY21" i="47"/>
  <c r="BX21" i="47"/>
  <c r="BW21" i="47"/>
  <c r="DW21" i="47" s="1"/>
  <c r="BV21" i="47"/>
  <c r="BU21" i="47"/>
  <c r="BT21" i="47"/>
  <c r="BS21" i="47"/>
  <c r="BR21" i="47"/>
  <c r="BQ21" i="47"/>
  <c r="BP21" i="47"/>
  <c r="BO21" i="47"/>
  <c r="DO21" i="47" s="1"/>
  <c r="BN21" i="47"/>
  <c r="BM21" i="47"/>
  <c r="BL21" i="47"/>
  <c r="BK21" i="47"/>
  <c r="BJ21" i="47"/>
  <c r="BI21" i="47"/>
  <c r="BH21" i="47"/>
  <c r="BG21" i="47"/>
  <c r="D21" i="47"/>
  <c r="DE20" i="47"/>
  <c r="DD20" i="47"/>
  <c r="DC20" i="47"/>
  <c r="DB20" i="47"/>
  <c r="DA20" i="47"/>
  <c r="CZ20" i="47"/>
  <c r="CY20" i="47"/>
  <c r="CX20" i="47"/>
  <c r="CW20" i="47"/>
  <c r="CV20" i="47"/>
  <c r="CU20" i="47"/>
  <c r="CT20" i="47"/>
  <c r="CS20" i="47"/>
  <c r="CR20" i="47"/>
  <c r="CQ20" i="47"/>
  <c r="CP20" i="47"/>
  <c r="CO20" i="47"/>
  <c r="CN20" i="47"/>
  <c r="CM20" i="47"/>
  <c r="CL20" i="47"/>
  <c r="CK20" i="47"/>
  <c r="CJ20" i="47"/>
  <c r="CI20" i="47"/>
  <c r="CH20" i="47"/>
  <c r="CG20" i="47"/>
  <c r="CE20" i="47"/>
  <c r="CD20" i="47"/>
  <c r="CC20" i="47"/>
  <c r="CB20" i="47"/>
  <c r="CA20" i="47"/>
  <c r="BZ20" i="47"/>
  <c r="BY20" i="47"/>
  <c r="BX20" i="47"/>
  <c r="BW20" i="47"/>
  <c r="BV20" i="47"/>
  <c r="BU20" i="47"/>
  <c r="BT20" i="47"/>
  <c r="ET20" i="47" s="1"/>
  <c r="BS20" i="47"/>
  <c r="BR20" i="47"/>
  <c r="BQ20" i="47"/>
  <c r="BP20" i="47"/>
  <c r="BO20" i="47"/>
  <c r="BN20" i="47"/>
  <c r="BM20" i="47"/>
  <c r="BL20" i="47"/>
  <c r="BK20" i="47"/>
  <c r="BJ20" i="47"/>
  <c r="BI20" i="47"/>
  <c r="BH20" i="47"/>
  <c r="BG20" i="47"/>
  <c r="D20" i="47"/>
  <c r="DE19" i="47"/>
  <c r="DD19" i="47"/>
  <c r="DC19" i="47"/>
  <c r="DB19" i="47"/>
  <c r="DA19" i="47"/>
  <c r="CZ19" i="47"/>
  <c r="CY19" i="47"/>
  <c r="CX19" i="47"/>
  <c r="CW19" i="47"/>
  <c r="CV19" i="47"/>
  <c r="CU19" i="47"/>
  <c r="CT19" i="47"/>
  <c r="CS19" i="47"/>
  <c r="CR19" i="47"/>
  <c r="CQ19" i="47"/>
  <c r="CP19" i="47"/>
  <c r="CO19" i="47"/>
  <c r="CN19" i="47"/>
  <c r="CM19" i="47"/>
  <c r="CL19" i="47"/>
  <c r="CK19" i="47"/>
  <c r="CJ19" i="47"/>
  <c r="CI19" i="47"/>
  <c r="CH19" i="47"/>
  <c r="CG19" i="47"/>
  <c r="CE19" i="47"/>
  <c r="CD19" i="47"/>
  <c r="FD19" i="47" s="1"/>
  <c r="CC19" i="47"/>
  <c r="CB19" i="47"/>
  <c r="CA19" i="47"/>
  <c r="BZ19" i="47"/>
  <c r="BY19" i="47"/>
  <c r="BX19" i="47"/>
  <c r="BW19" i="47"/>
  <c r="BV19" i="47"/>
  <c r="BU19" i="47"/>
  <c r="BT19" i="47"/>
  <c r="BS19" i="47"/>
  <c r="BR19" i="47"/>
  <c r="BQ19" i="47"/>
  <c r="BP19" i="47"/>
  <c r="BO19" i="47"/>
  <c r="BN19" i="47"/>
  <c r="BM19" i="47"/>
  <c r="BL19" i="47"/>
  <c r="BK19" i="47"/>
  <c r="BJ19" i="47"/>
  <c r="BI19" i="47"/>
  <c r="BH19" i="47"/>
  <c r="BG19" i="47"/>
  <c r="D19"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BZ18" i="47"/>
  <c r="BY18" i="47"/>
  <c r="BX18" i="47"/>
  <c r="BW18" i="47"/>
  <c r="BV18" i="47"/>
  <c r="BU18" i="47"/>
  <c r="BT18" i="47"/>
  <c r="BS18" i="47"/>
  <c r="BR18" i="47"/>
  <c r="BQ18" i="47"/>
  <c r="BP18" i="47"/>
  <c r="BO18" i="47"/>
  <c r="BN18" i="47"/>
  <c r="BM18" i="47"/>
  <c r="BL18" i="47"/>
  <c r="BK18" i="47"/>
  <c r="BJ18" i="47"/>
  <c r="BI18" i="47"/>
  <c r="BH18" i="47"/>
  <c r="BG18" i="47"/>
  <c r="D18"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CC17" i="47"/>
  <c r="FC17" i="47" s="1"/>
  <c r="CB17" i="47"/>
  <c r="CA17" i="47"/>
  <c r="BZ17" i="47"/>
  <c r="BY17" i="47"/>
  <c r="BX17" i="47"/>
  <c r="BW17" i="47"/>
  <c r="BV17" i="47"/>
  <c r="BU17" i="47"/>
  <c r="DU17" i="47" s="1"/>
  <c r="BT17" i="47"/>
  <c r="BS17" i="47"/>
  <c r="BR17" i="47"/>
  <c r="BQ17" i="47"/>
  <c r="BP17" i="47"/>
  <c r="BO17" i="47"/>
  <c r="BN17" i="47"/>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CB56" i="46"/>
  <c r="CA56" i="46"/>
  <c r="BZ56" i="46"/>
  <c r="BY56" i="46"/>
  <c r="BX56" i="46"/>
  <c r="BW56" i="46"/>
  <c r="BV56" i="46"/>
  <c r="BU56" i="46"/>
  <c r="BT56" i="46"/>
  <c r="BS56" i="46"/>
  <c r="BR56" i="46"/>
  <c r="BQ56" i="46"/>
  <c r="BP56" i="46"/>
  <c r="BO56" i="46"/>
  <c r="BN56" i="46"/>
  <c r="BM56" i="46"/>
  <c r="BL56" i="46"/>
  <c r="BK56" i="46"/>
  <c r="BJ56" i="46"/>
  <c r="BI56" i="46"/>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FA55" i="46" s="1"/>
  <c r="BZ55" i="46"/>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CC54" i="46"/>
  <c r="CB54" i="46"/>
  <c r="CA54" i="46"/>
  <c r="BZ54" i="46"/>
  <c r="DZ54" i="46" s="1"/>
  <c r="BY54" i="46"/>
  <c r="DY54" i="46" s="1"/>
  <c r="BX54" i="46"/>
  <c r="BW54" i="46"/>
  <c r="BV54" i="46"/>
  <c r="BU54" i="46"/>
  <c r="BT54" i="46"/>
  <c r="BS54" i="46"/>
  <c r="BR54" i="46"/>
  <c r="BQ54" i="46"/>
  <c r="BP54" i="46"/>
  <c r="BO54" i="46"/>
  <c r="DO54" i="46" s="1"/>
  <c r="BN54" i="46"/>
  <c r="BM54" i="46"/>
  <c r="BL54" i="46"/>
  <c r="BK54" i="46"/>
  <c r="BJ54" i="46"/>
  <c r="BI54" i="46"/>
  <c r="DI54" i="46" s="1"/>
  <c r="BH54" i="46"/>
  <c r="BG54" i="46"/>
  <c r="D54" i="46"/>
  <c r="DE53" i="46"/>
  <c r="DD53" i="46"/>
  <c r="DC53" i="46"/>
  <c r="DB53" i="46"/>
  <c r="DA53" i="46"/>
  <c r="CZ53" i="46"/>
  <c r="CY53" i="46"/>
  <c r="CX53" i="46"/>
  <c r="CW53" i="46"/>
  <c r="CV53" i="46"/>
  <c r="CU53" i="46"/>
  <c r="CT53" i="46"/>
  <c r="CS53" i="46"/>
  <c r="CR53" i="46"/>
  <c r="CQ53" i="46"/>
  <c r="CP53" i="46"/>
  <c r="CO53" i="46"/>
  <c r="CN53" i="46"/>
  <c r="CM53" i="46"/>
  <c r="CL53" i="46"/>
  <c r="CK53" i="46"/>
  <c r="CJ53" i="46"/>
  <c r="CI53" i="46"/>
  <c r="CH53" i="46"/>
  <c r="CG53" i="46"/>
  <c r="CE53" i="46"/>
  <c r="CD53" i="46"/>
  <c r="CC53" i="46"/>
  <c r="FC53" i="46" s="1"/>
  <c r="CB53" i="46"/>
  <c r="CA53" i="46"/>
  <c r="BZ53" i="46"/>
  <c r="DZ53" i="46" s="1"/>
  <c r="BY53" i="46"/>
  <c r="BX53" i="46"/>
  <c r="BW53" i="46"/>
  <c r="BV53" i="46"/>
  <c r="BU53" i="46"/>
  <c r="BT53" i="46"/>
  <c r="BS53" i="46"/>
  <c r="BR53" i="46"/>
  <c r="DR53" i="46" s="1"/>
  <c r="BQ53" i="46"/>
  <c r="BP53" i="46"/>
  <c r="BO53" i="46"/>
  <c r="BN53" i="46"/>
  <c r="BM53" i="46"/>
  <c r="EM53" i="46" s="1"/>
  <c r="BL53" i="46"/>
  <c r="BK53" i="46"/>
  <c r="BJ53" i="46"/>
  <c r="DJ53" i="46" s="1"/>
  <c r="BI53" i="46"/>
  <c r="BH53" i="46"/>
  <c r="BG53" i="46"/>
  <c r="D53"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FC52" i="46" s="1"/>
  <c r="CB52" i="46"/>
  <c r="FB52" i="46" s="1"/>
  <c r="CA52" i="46"/>
  <c r="BZ52" i="46"/>
  <c r="BY52" i="46"/>
  <c r="BX52" i="46"/>
  <c r="BW52" i="46"/>
  <c r="BV52" i="46"/>
  <c r="BU52" i="46"/>
  <c r="BT52" i="46"/>
  <c r="DT52" i="46" s="1"/>
  <c r="BS52" i="46"/>
  <c r="BR52" i="46"/>
  <c r="BQ52" i="46"/>
  <c r="BP52" i="46"/>
  <c r="BO52" i="46"/>
  <c r="BN52" i="46"/>
  <c r="BM52" i="46"/>
  <c r="DM52" i="46" s="1"/>
  <c r="BL52" i="46"/>
  <c r="EL52" i="46" s="1"/>
  <c r="BK52" i="46"/>
  <c r="BJ52" i="46"/>
  <c r="BI52" i="46"/>
  <c r="BH52" i="46"/>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EJ51" i="46" s="1"/>
  <c r="CI51" i="46"/>
  <c r="CH51" i="46"/>
  <c r="CG51" i="46"/>
  <c r="CE51" i="46"/>
  <c r="CD51" i="46"/>
  <c r="CC51" i="46"/>
  <c r="CB51" i="46"/>
  <c r="CA51" i="46"/>
  <c r="BZ51" i="46"/>
  <c r="BY51" i="46"/>
  <c r="BX51" i="46"/>
  <c r="DX51" i="46" s="1"/>
  <c r="BW51" i="46"/>
  <c r="BV51" i="46"/>
  <c r="BU51" i="46"/>
  <c r="BT51" i="46"/>
  <c r="BS51" i="46"/>
  <c r="BR51" i="46"/>
  <c r="BQ51" i="46"/>
  <c r="BP51" i="46"/>
  <c r="DP51" i="46" s="1"/>
  <c r="BO51" i="46"/>
  <c r="BN51" i="46"/>
  <c r="BM51" i="46"/>
  <c r="BL51" i="46"/>
  <c r="BK51" i="46"/>
  <c r="BJ51" i="46"/>
  <c r="BI51" i="46"/>
  <c r="BH51" i="46"/>
  <c r="DH51" i="46" s="1"/>
  <c r="BG51" i="46"/>
  <c r="D51"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BV50" i="46"/>
  <c r="DV50" i="46" s="1"/>
  <c r="BU50" i="46"/>
  <c r="BT50" i="46"/>
  <c r="BS50" i="46"/>
  <c r="DS50" i="46" s="1"/>
  <c r="BR50" i="46"/>
  <c r="BQ50" i="46"/>
  <c r="BP50" i="46"/>
  <c r="BO50" i="46"/>
  <c r="BN50" i="46"/>
  <c r="DN50" i="46" s="1"/>
  <c r="BM50" i="46"/>
  <c r="BL50" i="46"/>
  <c r="BK50" i="46"/>
  <c r="EK50" i="46" s="1"/>
  <c r="BJ50" i="46"/>
  <c r="BI50" i="46"/>
  <c r="BH50" i="46"/>
  <c r="BG50" i="46"/>
  <c r="D50"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CC49" i="46"/>
  <c r="CB49" i="46"/>
  <c r="FB49" i="46" s="1"/>
  <c r="CA49" i="46"/>
  <c r="BZ49" i="46"/>
  <c r="DZ49" i="46" s="1"/>
  <c r="BY49" i="46"/>
  <c r="BX49" i="46"/>
  <c r="BW49" i="46"/>
  <c r="DW49" i="46" s="1"/>
  <c r="BV49" i="46"/>
  <c r="BU49" i="46"/>
  <c r="BT49" i="46"/>
  <c r="ET49" i="46" s="1"/>
  <c r="BS49" i="46"/>
  <c r="BR49" i="46"/>
  <c r="DR49" i="46" s="1"/>
  <c r="BQ49" i="46"/>
  <c r="BP49" i="46"/>
  <c r="BO49" i="46"/>
  <c r="DO49" i="46" s="1"/>
  <c r="BN49" i="46"/>
  <c r="BM49" i="46"/>
  <c r="BL49" i="46"/>
  <c r="EL49" i="46" s="1"/>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CC48" i="46"/>
  <c r="CB48" i="46"/>
  <c r="CA48" i="46"/>
  <c r="BZ48" i="46"/>
  <c r="BY48" i="46"/>
  <c r="BX48" i="46"/>
  <c r="BW48" i="46"/>
  <c r="BV48" i="46"/>
  <c r="BU48" i="46"/>
  <c r="BT48" i="46"/>
  <c r="BS48" i="46"/>
  <c r="BR48" i="46"/>
  <c r="BQ48" i="46"/>
  <c r="BP48" i="46"/>
  <c r="BO48" i="46"/>
  <c r="BN48" i="46"/>
  <c r="BM48" i="46"/>
  <c r="BL48" i="46"/>
  <c r="BK48" i="46"/>
  <c r="BJ48" i="46"/>
  <c r="BI48" i="46"/>
  <c r="BH48" i="46"/>
  <c r="BG48" i="46"/>
  <c r="D48" i="46"/>
  <c r="DE47" i="46"/>
  <c r="DD47" i="46"/>
  <c r="DC47" i="46"/>
  <c r="DB47" i="46"/>
  <c r="DA47" i="46"/>
  <c r="CZ47" i="46"/>
  <c r="CY47" i="46"/>
  <c r="CX47" i="46"/>
  <c r="CW47" i="46"/>
  <c r="CV47" i="46"/>
  <c r="CU47" i="46"/>
  <c r="CT47" i="46"/>
  <c r="CS47" i="46"/>
  <c r="CR47" i="46"/>
  <c r="CQ47" i="46"/>
  <c r="CP47" i="46"/>
  <c r="CO47" i="46"/>
  <c r="CN47" i="46"/>
  <c r="CM47" i="46"/>
  <c r="CL47" i="46"/>
  <c r="CK47" i="46"/>
  <c r="CJ47" i="46"/>
  <c r="CI47" i="46"/>
  <c r="CH47" i="46"/>
  <c r="CG47" i="46"/>
  <c r="CE47" i="46"/>
  <c r="CD47" i="46"/>
  <c r="CC47" i="46"/>
  <c r="CB47" i="46"/>
  <c r="CA47" i="46"/>
  <c r="BZ47" i="46"/>
  <c r="BY47" i="46"/>
  <c r="BX47" i="46"/>
  <c r="BW47" i="46"/>
  <c r="BV47" i="46"/>
  <c r="BU47" i="46"/>
  <c r="BT47" i="46"/>
  <c r="BS47" i="46"/>
  <c r="BR47" i="46"/>
  <c r="BQ47" i="46"/>
  <c r="BP47" i="46"/>
  <c r="EP47" i="46" s="1"/>
  <c r="BO47" i="46"/>
  <c r="BN47" i="46"/>
  <c r="BM47" i="46"/>
  <c r="BL47" i="46"/>
  <c r="BK47" i="46"/>
  <c r="BJ47" i="46"/>
  <c r="BI47" i="46"/>
  <c r="BH47" i="46"/>
  <c r="BG47" i="46"/>
  <c r="D47" i="46"/>
  <c r="DE46" i="46"/>
  <c r="DD46" i="46"/>
  <c r="DC46" i="46"/>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CD46" i="46"/>
  <c r="CC46" i="46"/>
  <c r="CB46" i="46"/>
  <c r="CA46" i="46"/>
  <c r="FA46" i="46" s="1"/>
  <c r="BZ46" i="46"/>
  <c r="BY46" i="46"/>
  <c r="BX46" i="46"/>
  <c r="BW46" i="46"/>
  <c r="BV46" i="46"/>
  <c r="BU46" i="46"/>
  <c r="BT46" i="46"/>
  <c r="BS46" i="46"/>
  <c r="BR46" i="46"/>
  <c r="BQ46" i="46"/>
  <c r="BP46" i="46"/>
  <c r="BO46" i="46"/>
  <c r="BN46" i="46"/>
  <c r="BM46" i="46"/>
  <c r="BL46" i="46"/>
  <c r="BK46" i="46"/>
  <c r="BJ46" i="46"/>
  <c r="BI46" i="46"/>
  <c r="BH46" i="46"/>
  <c r="BG46" i="46"/>
  <c r="D46" i="46"/>
  <c r="DE45" i="46"/>
  <c r="DD45" i="46"/>
  <c r="DC45" i="46"/>
  <c r="DB45" i="46"/>
  <c r="DA45" i="46"/>
  <c r="CZ45" i="46"/>
  <c r="CY45" i="46"/>
  <c r="CX45" i="46"/>
  <c r="CW45" i="46"/>
  <c r="CV45" i="46"/>
  <c r="CU45" i="46"/>
  <c r="CT45" i="46"/>
  <c r="CS45" i="46"/>
  <c r="CR45" i="46"/>
  <c r="CQ45" i="46"/>
  <c r="CP45" i="46"/>
  <c r="CO45" i="46"/>
  <c r="CN45" i="46"/>
  <c r="CM45" i="46"/>
  <c r="CL45" i="46"/>
  <c r="CK45" i="46"/>
  <c r="CJ45" i="46"/>
  <c r="CI45" i="46"/>
  <c r="CH45" i="46"/>
  <c r="CG45" i="46"/>
  <c r="CE45" i="46"/>
  <c r="CD45" i="46"/>
  <c r="ED45" i="46" s="1"/>
  <c r="CC45" i="46"/>
  <c r="CB45" i="46"/>
  <c r="CA45" i="46"/>
  <c r="BZ45" i="46"/>
  <c r="BY45" i="46"/>
  <c r="BX45" i="46"/>
  <c r="BW45" i="46"/>
  <c r="BV45" i="46"/>
  <c r="DV45" i="46" s="1"/>
  <c r="BU45" i="46"/>
  <c r="BT45" i="46"/>
  <c r="BS45" i="46"/>
  <c r="BR45" i="46"/>
  <c r="BQ45" i="46"/>
  <c r="BP45" i="46"/>
  <c r="DP45" i="46" s="1"/>
  <c r="BO45" i="46"/>
  <c r="BN45" i="46"/>
  <c r="BM45" i="46"/>
  <c r="BL45" i="46"/>
  <c r="BK45" i="46"/>
  <c r="EK45" i="46" s="1"/>
  <c r="BJ45" i="46"/>
  <c r="BI45" i="46"/>
  <c r="BH45" i="46"/>
  <c r="BG45" i="46"/>
  <c r="D45" i="46"/>
  <c r="DE44" i="46"/>
  <c r="DD44" i="46"/>
  <c r="DC44" i="46"/>
  <c r="DB44" i="46"/>
  <c r="DA44" i="46"/>
  <c r="CZ44" i="46"/>
  <c r="CY44" i="46"/>
  <c r="CX44" i="46"/>
  <c r="CW44" i="46"/>
  <c r="CV44" i="46"/>
  <c r="CU44" i="46"/>
  <c r="CT44" i="46"/>
  <c r="CS44" i="46"/>
  <c r="CR44" i="46"/>
  <c r="CQ44" i="46"/>
  <c r="CP44" i="46"/>
  <c r="CO44" i="46"/>
  <c r="CN44" i="46"/>
  <c r="CM44" i="46"/>
  <c r="CL44" i="46"/>
  <c r="CK44" i="46"/>
  <c r="CJ44" i="46"/>
  <c r="CI44" i="46"/>
  <c r="CH44" i="46"/>
  <c r="CG44" i="46"/>
  <c r="CE44" i="46"/>
  <c r="CD44" i="46"/>
  <c r="CC44" i="46"/>
  <c r="CB44" i="46"/>
  <c r="CA44" i="46"/>
  <c r="BZ44" i="46"/>
  <c r="DZ44" i="46" s="1"/>
  <c r="BY44" i="46"/>
  <c r="BX44" i="46"/>
  <c r="BW44" i="46"/>
  <c r="BV44" i="46"/>
  <c r="BU44" i="46"/>
  <c r="BT44" i="46"/>
  <c r="BS44" i="46"/>
  <c r="BR44" i="46"/>
  <c r="BQ44" i="46"/>
  <c r="BP44" i="46"/>
  <c r="BO44" i="46"/>
  <c r="BN44" i="46"/>
  <c r="BM44" i="46"/>
  <c r="BL44" i="46"/>
  <c r="BK44" i="46"/>
  <c r="BJ44" i="46"/>
  <c r="EJ44" i="46" s="1"/>
  <c r="BI44" i="46"/>
  <c r="BH44" i="46"/>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BZ43" i="46"/>
  <c r="BY43" i="46"/>
  <c r="BX43" i="46"/>
  <c r="BW43" i="46"/>
  <c r="BV43" i="46"/>
  <c r="BU43" i="46"/>
  <c r="BT43" i="46"/>
  <c r="BS43" i="46"/>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CD42" i="46"/>
  <c r="CC42" i="46"/>
  <c r="CB42" i="46"/>
  <c r="CA42" i="46"/>
  <c r="BZ42" i="46"/>
  <c r="EZ42" i="46" s="1"/>
  <c r="BY42" i="46"/>
  <c r="BX42" i="46"/>
  <c r="BW42" i="46"/>
  <c r="BV42" i="46"/>
  <c r="BU42" i="46"/>
  <c r="BT42" i="46"/>
  <c r="BS42" i="46"/>
  <c r="BR42" i="46"/>
  <c r="ER42" i="46" s="1"/>
  <c r="BQ42" i="46"/>
  <c r="BP42" i="46"/>
  <c r="BO42" i="46"/>
  <c r="BN42" i="46"/>
  <c r="BM42" i="46"/>
  <c r="BL42" i="46"/>
  <c r="BK42" i="46"/>
  <c r="BJ42" i="46"/>
  <c r="EJ42" i="46" s="1"/>
  <c r="BI42" i="46"/>
  <c r="BH42" i="46"/>
  <c r="DH42" i="46" s="1"/>
  <c r="BG42" i="46"/>
  <c r="D42" i="46"/>
  <c r="DE41" i="46"/>
  <c r="DD41" i="46"/>
  <c r="DC41" i="46"/>
  <c r="DB41" i="46"/>
  <c r="DA41" i="46"/>
  <c r="CZ41" i="46"/>
  <c r="CY41" i="46"/>
  <c r="CX41" i="46"/>
  <c r="CW41" i="46"/>
  <c r="CV41" i="46"/>
  <c r="CU41" i="46"/>
  <c r="CT41" i="46"/>
  <c r="CS41" i="46"/>
  <c r="CR41" i="46"/>
  <c r="CQ41" i="46"/>
  <c r="CP41" i="46"/>
  <c r="CO41" i="46"/>
  <c r="CN41" i="46"/>
  <c r="CM41" i="46"/>
  <c r="CL41" i="46"/>
  <c r="CK41" i="46"/>
  <c r="CJ41" i="46"/>
  <c r="CI41" i="46"/>
  <c r="CH41" i="46"/>
  <c r="CG41" i="46"/>
  <c r="CE41" i="46"/>
  <c r="CD41" i="46"/>
  <c r="CC41" i="46"/>
  <c r="CB41" i="46"/>
  <c r="FB41" i="46" s="1"/>
  <c r="CA41" i="46"/>
  <c r="BZ41" i="46"/>
  <c r="BY41" i="46"/>
  <c r="BX41" i="46"/>
  <c r="BW41" i="46"/>
  <c r="BV41" i="46"/>
  <c r="BU41" i="46"/>
  <c r="BT41" i="46"/>
  <c r="BS41" i="46"/>
  <c r="BR41" i="46"/>
  <c r="BQ41" i="46"/>
  <c r="BP41" i="46"/>
  <c r="BO41" i="46"/>
  <c r="BN41" i="46"/>
  <c r="BM41" i="46"/>
  <c r="BL41" i="46"/>
  <c r="EL41" i="46" s="1"/>
  <c r="BK41" i="46"/>
  <c r="BJ41" i="46"/>
  <c r="BI41" i="46"/>
  <c r="BH41" i="46"/>
  <c r="BG41" i="46"/>
  <c r="D41"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CC40" i="46"/>
  <c r="CB40" i="46"/>
  <c r="CA40" i="46"/>
  <c r="BZ40" i="46"/>
  <c r="BY40" i="46"/>
  <c r="BX40" i="46"/>
  <c r="EX40" i="46" s="1"/>
  <c r="BW40" i="46"/>
  <c r="BV40" i="46"/>
  <c r="BU40" i="46"/>
  <c r="BT40" i="46"/>
  <c r="BS40" i="46"/>
  <c r="BR40" i="46"/>
  <c r="BQ40" i="46"/>
  <c r="BP40" i="46"/>
  <c r="EP40" i="46" s="1"/>
  <c r="BO40" i="46"/>
  <c r="BN40" i="46"/>
  <c r="BM40" i="46"/>
  <c r="BL40" i="46"/>
  <c r="BK40" i="46"/>
  <c r="BJ40" i="46"/>
  <c r="BI40" i="46"/>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CD39" i="46"/>
  <c r="CC39" i="46"/>
  <c r="CB39" i="46"/>
  <c r="CA39" i="46"/>
  <c r="FA39" i="46" s="1"/>
  <c r="BZ39" i="46"/>
  <c r="BY39" i="46"/>
  <c r="BX39" i="46"/>
  <c r="BW39" i="46"/>
  <c r="BV39" i="46"/>
  <c r="BU39" i="46"/>
  <c r="BT39" i="46"/>
  <c r="BS39" i="46"/>
  <c r="DS39" i="46" s="1"/>
  <c r="BR39" i="46"/>
  <c r="BQ39" i="46"/>
  <c r="BP39" i="46"/>
  <c r="BO39" i="46"/>
  <c r="BN39" i="46"/>
  <c r="BM39" i="46"/>
  <c r="BL39" i="46"/>
  <c r="BK39" i="46"/>
  <c r="BJ39" i="46"/>
  <c r="BI39" i="46"/>
  <c r="BH39" i="46"/>
  <c r="BG39" i="46"/>
  <c r="D39"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BZ38" i="46"/>
  <c r="BY38" i="46"/>
  <c r="BX38" i="46"/>
  <c r="BW38" i="46"/>
  <c r="DW38" i="46" s="1"/>
  <c r="BV38" i="46"/>
  <c r="BU38" i="46"/>
  <c r="BT38" i="46"/>
  <c r="ET38" i="46" s="1"/>
  <c r="BS38" i="46"/>
  <c r="BR38" i="46"/>
  <c r="BQ38" i="46"/>
  <c r="BP38" i="46"/>
  <c r="BO38" i="46"/>
  <c r="BN38" i="46"/>
  <c r="BM38" i="46"/>
  <c r="BL38" i="46"/>
  <c r="BK38" i="46"/>
  <c r="BJ38" i="46"/>
  <c r="BI38" i="46"/>
  <c r="BH38" i="46"/>
  <c r="BG38" i="46"/>
  <c r="DG38" i="46" s="1"/>
  <c r="D38" i="46"/>
  <c r="DE37" i="46"/>
  <c r="DD37" i="46"/>
  <c r="DC37" i="46"/>
  <c r="DB37" i="46"/>
  <c r="DA37" i="46"/>
  <c r="CZ37" i="46"/>
  <c r="CY37" i="46"/>
  <c r="CX37" i="46"/>
  <c r="CW37" i="46"/>
  <c r="CV37" i="46"/>
  <c r="CU37" i="46"/>
  <c r="CT37" i="46"/>
  <c r="CS37" i="46"/>
  <c r="CR37" i="46"/>
  <c r="CQ37" i="46"/>
  <c r="CP37" i="46"/>
  <c r="CO37" i="46"/>
  <c r="CN37" i="46"/>
  <c r="CM37" i="46"/>
  <c r="CL37" i="46"/>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BY36" i="46"/>
  <c r="BX36" i="46"/>
  <c r="EX36" i="46" s="1"/>
  <c r="BW36" i="46"/>
  <c r="BV36" i="46"/>
  <c r="DV36" i="46" s="1"/>
  <c r="BU36" i="46"/>
  <c r="DU36" i="46" s="1"/>
  <c r="BT36" i="46"/>
  <c r="BS36" i="46"/>
  <c r="BR36" i="46"/>
  <c r="BQ36" i="46"/>
  <c r="BP36" i="46"/>
  <c r="EP36" i="46" s="1"/>
  <c r="BO36" i="46"/>
  <c r="BN36" i="46"/>
  <c r="BM36" i="46"/>
  <c r="BL36" i="46"/>
  <c r="BK36" i="46"/>
  <c r="BJ36" i="46"/>
  <c r="BI36" i="46"/>
  <c r="BH36" i="46"/>
  <c r="EH36" i="46" s="1"/>
  <c r="BG36" i="46"/>
  <c r="D36" i="46"/>
  <c r="FE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CD35" i="46"/>
  <c r="CC35" i="46"/>
  <c r="CB35" i="46"/>
  <c r="CA35" i="46"/>
  <c r="BZ35" i="46"/>
  <c r="BY35" i="46"/>
  <c r="BX35" i="46"/>
  <c r="BW35" i="46"/>
  <c r="BV35" i="46"/>
  <c r="BU35" i="46"/>
  <c r="BT35" i="46"/>
  <c r="BS35" i="46"/>
  <c r="BR35" i="46"/>
  <c r="BQ35" i="46"/>
  <c r="BP35" i="46"/>
  <c r="BO35" i="46"/>
  <c r="EO35" i="46" s="1"/>
  <c r="BN35" i="46"/>
  <c r="EN35" i="46" s="1"/>
  <c r="BM35" i="46"/>
  <c r="BL35" i="46"/>
  <c r="BK35" i="46"/>
  <c r="BJ35" i="46"/>
  <c r="BI35" i="46"/>
  <c r="BH35" i="46"/>
  <c r="BG35" i="46"/>
  <c r="D35" i="46"/>
  <c r="DE34" i="46"/>
  <c r="DD34" i="46"/>
  <c r="DC34" i="46"/>
  <c r="DB34" i="46"/>
  <c r="DA34" i="46"/>
  <c r="CZ34" i="46"/>
  <c r="CY34" i="46"/>
  <c r="CX34" i="46"/>
  <c r="CW34" i="46"/>
  <c r="CV34" i="46"/>
  <c r="CU34" i="46"/>
  <c r="CT34" i="46"/>
  <c r="CS34" i="46"/>
  <c r="CR34" i="46"/>
  <c r="CQ34" i="46"/>
  <c r="CP34" i="46"/>
  <c r="CO34" i="46"/>
  <c r="CN34" i="46"/>
  <c r="CM34" i="46"/>
  <c r="CL34" i="46"/>
  <c r="CK34" i="46"/>
  <c r="CJ34" i="46"/>
  <c r="CI34" i="46"/>
  <c r="CH34" i="46"/>
  <c r="CG34" i="46"/>
  <c r="CE34" i="46"/>
  <c r="CD34" i="46"/>
  <c r="CC34" i="46"/>
  <c r="CB34" i="46"/>
  <c r="CA34" i="46"/>
  <c r="BZ34" i="46"/>
  <c r="BY34" i="46"/>
  <c r="BX34" i="46"/>
  <c r="BW34" i="46"/>
  <c r="BV34" i="46"/>
  <c r="BU34" i="46"/>
  <c r="BT34" i="46"/>
  <c r="BS34" i="46"/>
  <c r="BR34" i="46"/>
  <c r="BQ34" i="46"/>
  <c r="BP34" i="46"/>
  <c r="BO34" i="46"/>
  <c r="BN34" i="46"/>
  <c r="BM34" i="46"/>
  <c r="BL34" i="46"/>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BZ33" i="46"/>
  <c r="BY33" i="46"/>
  <c r="EY33" i="46" s="1"/>
  <c r="BX33" i="46"/>
  <c r="BW33" i="46"/>
  <c r="BV33" i="46"/>
  <c r="BU33" i="46"/>
  <c r="BT33" i="46"/>
  <c r="ET33" i="46" s="1"/>
  <c r="BS33" i="46"/>
  <c r="BR33" i="46"/>
  <c r="BQ33" i="46"/>
  <c r="EQ33" i="46" s="1"/>
  <c r="BP33" i="46"/>
  <c r="BO33" i="46"/>
  <c r="BN33" i="46"/>
  <c r="BM33" i="46"/>
  <c r="BL33" i="46"/>
  <c r="EL33" i="46" s="1"/>
  <c r="BK33" i="46"/>
  <c r="BJ33" i="46"/>
  <c r="BI33" i="46"/>
  <c r="DI33" i="46" s="1"/>
  <c r="BH33" i="46"/>
  <c r="BG33" i="46"/>
  <c r="D33" i="46"/>
  <c r="DN32" i="46"/>
  <c r="DE32" i="46"/>
  <c r="DD32" i="46"/>
  <c r="DC32" i="46"/>
  <c r="DB32" i="46"/>
  <c r="DA32" i="46"/>
  <c r="CZ32" i="46"/>
  <c r="CY32" i="46"/>
  <c r="CX32" i="46"/>
  <c r="CW32" i="46"/>
  <c r="CV32" i="46"/>
  <c r="CU32" i="46"/>
  <c r="CT32" i="46"/>
  <c r="CS32" i="46"/>
  <c r="CR32" i="46"/>
  <c r="CQ32" i="46"/>
  <c r="CP32" i="46"/>
  <c r="CO32" i="46"/>
  <c r="CN32" i="46"/>
  <c r="CM32" i="46"/>
  <c r="CL32" i="46"/>
  <c r="CK32" i="46"/>
  <c r="CJ32" i="46"/>
  <c r="CI32" i="46"/>
  <c r="CH32" i="46"/>
  <c r="CG32" i="46"/>
  <c r="CE32" i="46"/>
  <c r="CD32" i="46"/>
  <c r="CC32" i="46"/>
  <c r="CB32" i="46"/>
  <c r="CA32" i="46"/>
  <c r="BZ32" i="46"/>
  <c r="BY32" i="46"/>
  <c r="BX32" i="46"/>
  <c r="BW32" i="46"/>
  <c r="BV32" i="46"/>
  <c r="BU32" i="46"/>
  <c r="BT32" i="46"/>
  <c r="BS32" i="46"/>
  <c r="BR32" i="46"/>
  <c r="BQ32" i="46"/>
  <c r="BP32" i="46"/>
  <c r="BO32" i="46"/>
  <c r="BN32" i="46"/>
  <c r="EN32" i="46" s="1"/>
  <c r="BM32" i="46"/>
  <c r="BL32" i="46"/>
  <c r="BK32" i="46"/>
  <c r="BJ32" i="46"/>
  <c r="BI32" i="46"/>
  <c r="BH32" i="46"/>
  <c r="BG32" i="46"/>
  <c r="D32" i="46"/>
  <c r="DE31" i="46"/>
  <c r="DD31" i="46"/>
  <c r="DC31" i="46"/>
  <c r="DB31" i="46"/>
  <c r="DA31" i="46"/>
  <c r="CZ31" i="46"/>
  <c r="CY31" i="46"/>
  <c r="CX31" i="46"/>
  <c r="CW31" i="46"/>
  <c r="CV31" i="46"/>
  <c r="CU31" i="46"/>
  <c r="CT31" i="46"/>
  <c r="CS31" i="46"/>
  <c r="CR31" i="46"/>
  <c r="CQ31" i="46"/>
  <c r="CP31" i="46"/>
  <c r="CO31" i="46"/>
  <c r="CN31" i="46"/>
  <c r="CM31" i="46"/>
  <c r="CL31" i="46"/>
  <c r="CK31" i="46"/>
  <c r="CJ31" i="46"/>
  <c r="CI31" i="46"/>
  <c r="CH31" i="46"/>
  <c r="CG31" i="46"/>
  <c r="CE31" i="46"/>
  <c r="CD31" i="46"/>
  <c r="CC31" i="46"/>
  <c r="CB31" i="46"/>
  <c r="CA31" i="46"/>
  <c r="BZ31" i="46"/>
  <c r="BY31" i="46"/>
  <c r="BX31" i="46"/>
  <c r="BW31" i="46"/>
  <c r="BV31" i="46"/>
  <c r="BU31" i="46"/>
  <c r="BT31" i="46"/>
  <c r="BS31" i="46"/>
  <c r="BR31" i="46"/>
  <c r="BQ31" i="46"/>
  <c r="BP31" i="46"/>
  <c r="BO31" i="46"/>
  <c r="BN31" i="46"/>
  <c r="BM31" i="46"/>
  <c r="BL31" i="46"/>
  <c r="BK31" i="46"/>
  <c r="BJ31" i="46"/>
  <c r="BI31" i="46"/>
  <c r="BH31" i="46"/>
  <c r="BG31" i="46"/>
  <c r="D31" i="46"/>
  <c r="DE30" i="46"/>
  <c r="DD30" i="46"/>
  <c r="DC30" i="46"/>
  <c r="DB30" i="46"/>
  <c r="DA30" i="46"/>
  <c r="CZ30" i="46"/>
  <c r="CY30" i="46"/>
  <c r="CX30" i="46"/>
  <c r="CW30" i="46"/>
  <c r="CV30" i="46"/>
  <c r="CU30" i="46"/>
  <c r="CT30" i="46"/>
  <c r="CS30" i="46"/>
  <c r="CR30" i="46"/>
  <c r="CQ30" i="46"/>
  <c r="CP30" i="46"/>
  <c r="CO30" i="46"/>
  <c r="CN30" i="46"/>
  <c r="CM30" i="46"/>
  <c r="CL30" i="46"/>
  <c r="CK30" i="46"/>
  <c r="EK30" i="46" s="1"/>
  <c r="CJ30" i="46"/>
  <c r="CI30" i="46"/>
  <c r="CH30" i="46"/>
  <c r="CG30" i="46"/>
  <c r="CE30" i="46"/>
  <c r="CD30" i="46"/>
  <c r="CC30" i="46"/>
  <c r="CB30" i="46"/>
  <c r="EB30" i="46" s="1"/>
  <c r="CA30" i="46"/>
  <c r="BZ30" i="46"/>
  <c r="EZ30" i="46" s="1"/>
  <c r="BY30" i="46"/>
  <c r="BX30" i="46"/>
  <c r="BW30" i="46"/>
  <c r="BV30" i="46"/>
  <c r="BU30" i="46"/>
  <c r="BT30" i="46"/>
  <c r="ET30" i="46" s="1"/>
  <c r="BS30" i="46"/>
  <c r="BR30" i="46"/>
  <c r="ER30" i="46" s="1"/>
  <c r="BQ30" i="46"/>
  <c r="BP30" i="46"/>
  <c r="BO30" i="46"/>
  <c r="BN30" i="46"/>
  <c r="BM30" i="46"/>
  <c r="BL30" i="46"/>
  <c r="BK30" i="46"/>
  <c r="BJ30" i="46"/>
  <c r="EJ30" i="46" s="1"/>
  <c r="BI30" i="46"/>
  <c r="BH30" i="46"/>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BX29" i="46"/>
  <c r="BW29" i="46"/>
  <c r="BV29" i="46"/>
  <c r="BU29" i="46"/>
  <c r="BT29" i="46"/>
  <c r="BS29" i="46"/>
  <c r="BR29" i="46"/>
  <c r="BQ29" i="46"/>
  <c r="BP29" i="46"/>
  <c r="BO29" i="46"/>
  <c r="BN29" i="46"/>
  <c r="BM29" i="46"/>
  <c r="BL29" i="46"/>
  <c r="BK29" i="46"/>
  <c r="BJ29" i="46"/>
  <c r="BI29" i="46"/>
  <c r="BH29" i="46"/>
  <c r="BG29" i="46"/>
  <c r="D29" i="46"/>
  <c r="DE28" i="46"/>
  <c r="DD28" i="46"/>
  <c r="DC28" i="46"/>
  <c r="DB28" i="46"/>
  <c r="DA28" i="46"/>
  <c r="CZ28" i="46"/>
  <c r="CY28" i="46"/>
  <c r="CX28" i="46"/>
  <c r="CW28" i="46"/>
  <c r="CV28" i="46"/>
  <c r="DV28" i="46" s="1"/>
  <c r="CU28" i="46"/>
  <c r="CT28" i="46"/>
  <c r="CS28" i="46"/>
  <c r="CR28" i="46"/>
  <c r="CQ28" i="46"/>
  <c r="CP28" i="46"/>
  <c r="CO28" i="46"/>
  <c r="CN28" i="46"/>
  <c r="CM28" i="46"/>
  <c r="CL28" i="46"/>
  <c r="CK28" i="46"/>
  <c r="CJ28" i="46"/>
  <c r="DJ28" i="46" s="1"/>
  <c r="CI28" i="46"/>
  <c r="CH28" i="46"/>
  <c r="CG28" i="46"/>
  <c r="CE28" i="46"/>
  <c r="CD28" i="46"/>
  <c r="CC28" i="46"/>
  <c r="CB28" i="46"/>
  <c r="FB28" i="46" s="1"/>
  <c r="CA28" i="46"/>
  <c r="BZ28" i="46"/>
  <c r="BY28" i="46"/>
  <c r="BX28" i="46"/>
  <c r="BW28" i="46"/>
  <c r="BV28" i="46"/>
  <c r="BU28" i="46"/>
  <c r="BT28" i="46"/>
  <c r="ET28" i="46" s="1"/>
  <c r="BS28" i="46"/>
  <c r="BR28" i="46"/>
  <c r="BQ28" i="46"/>
  <c r="DQ28" i="46" s="1"/>
  <c r="BP28" i="46"/>
  <c r="BO28" i="46"/>
  <c r="BN28" i="46"/>
  <c r="BM28" i="46"/>
  <c r="BL28" i="46"/>
  <c r="EL28" i="46" s="1"/>
  <c r="BK28" i="46"/>
  <c r="BJ28" i="46"/>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BZ27" i="46"/>
  <c r="BY27" i="46"/>
  <c r="BX27" i="46"/>
  <c r="BW27" i="46"/>
  <c r="BV27" i="46"/>
  <c r="BU27" i="46"/>
  <c r="BT27" i="46"/>
  <c r="BS27" i="46"/>
  <c r="BR27" i="46"/>
  <c r="BQ27" i="46"/>
  <c r="BP27" i="46"/>
  <c r="BO27" i="46"/>
  <c r="BN27" i="46"/>
  <c r="BM27" i="46"/>
  <c r="BL27" i="46"/>
  <c r="BK27" i="46"/>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CC26" i="46"/>
  <c r="CB26" i="46"/>
  <c r="CA26" i="46"/>
  <c r="BZ26" i="46"/>
  <c r="BY26" i="46"/>
  <c r="BX26" i="46"/>
  <c r="BW26" i="46"/>
  <c r="BV26" i="46"/>
  <c r="BU26" i="46"/>
  <c r="BT26" i="46"/>
  <c r="BS26" i="46"/>
  <c r="BR26" i="46"/>
  <c r="BQ26" i="46"/>
  <c r="BP26" i="46"/>
  <c r="BO26" i="46"/>
  <c r="BN26" i="46"/>
  <c r="BM26" i="46"/>
  <c r="BL26" i="46"/>
  <c r="BK26" i="46"/>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CB25" i="46"/>
  <c r="CA25" i="46"/>
  <c r="BZ25" i="46"/>
  <c r="BY25" i="46"/>
  <c r="EY25" i="46" s="1"/>
  <c r="BX25" i="46"/>
  <c r="BW25" i="46"/>
  <c r="BV25" i="46"/>
  <c r="BU25" i="46"/>
  <c r="BT25" i="46"/>
  <c r="BS25" i="46"/>
  <c r="BR25" i="46"/>
  <c r="BQ25" i="46"/>
  <c r="EQ25" i="46" s="1"/>
  <c r="BP25" i="46"/>
  <c r="BO25" i="46"/>
  <c r="BN25" i="46"/>
  <c r="BM25" i="46"/>
  <c r="BL25" i="46"/>
  <c r="BK25" i="46"/>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BY24" i="46"/>
  <c r="BX24" i="46"/>
  <c r="BW24" i="46"/>
  <c r="BV24" i="46"/>
  <c r="BU24" i="46"/>
  <c r="BT24" i="46"/>
  <c r="BS24" i="46"/>
  <c r="BR24" i="46"/>
  <c r="BQ24" i="46"/>
  <c r="EQ24" i="46" s="1"/>
  <c r="BP24" i="46"/>
  <c r="BO24" i="46"/>
  <c r="BN24" i="46"/>
  <c r="BM24" i="46"/>
  <c r="BL24" i="46"/>
  <c r="BK24" i="46"/>
  <c r="BJ24" i="46"/>
  <c r="BI24" i="46"/>
  <c r="BH24" i="46"/>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CB23" i="46"/>
  <c r="CA23" i="46"/>
  <c r="BZ23" i="46"/>
  <c r="DZ23" i="46" s="1"/>
  <c r="BY23" i="46"/>
  <c r="BX23" i="46"/>
  <c r="BW23" i="46"/>
  <c r="BV23" i="46"/>
  <c r="BU23" i="46"/>
  <c r="BT23" i="46"/>
  <c r="BS23" i="46"/>
  <c r="BR23" i="46"/>
  <c r="BQ23" i="46"/>
  <c r="BP23" i="46"/>
  <c r="BO23" i="46"/>
  <c r="BN23" i="46"/>
  <c r="BM23" i="46"/>
  <c r="BL23" i="46"/>
  <c r="BK23" i="46"/>
  <c r="BJ23" i="46"/>
  <c r="DJ23" i="46" s="1"/>
  <c r="BI23" i="46"/>
  <c r="BH23" i="46"/>
  <c r="BG23" i="46"/>
  <c r="EG23" i="46" s="1"/>
  <c r="D23" i="46"/>
  <c r="DE22" i="46"/>
  <c r="DD22" i="46"/>
  <c r="DC22" i="46"/>
  <c r="DB22" i="46"/>
  <c r="DA22" i="46"/>
  <c r="CZ22" i="46"/>
  <c r="CY22" i="46"/>
  <c r="CX22" i="46"/>
  <c r="CW22" i="46"/>
  <c r="CV22" i="46"/>
  <c r="CU22" i="46"/>
  <c r="CT22" i="46"/>
  <c r="CS22" i="46"/>
  <c r="CR22" i="46"/>
  <c r="CQ22" i="46"/>
  <c r="CP22" i="46"/>
  <c r="CO22" i="46"/>
  <c r="CN22" i="46"/>
  <c r="CM22" i="46"/>
  <c r="CL22" i="46"/>
  <c r="CK22" i="46"/>
  <c r="CJ22" i="46"/>
  <c r="CI22" i="46"/>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22" i="46"/>
  <c r="DE21" i="46"/>
  <c r="DD21" i="46"/>
  <c r="DC21" i="46"/>
  <c r="DB21" i="46"/>
  <c r="DA21" i="46"/>
  <c r="CZ21" i="46"/>
  <c r="CY21" i="46"/>
  <c r="CX21" i="46"/>
  <c r="CW21" i="46"/>
  <c r="CV21" i="46"/>
  <c r="CU21" i="46"/>
  <c r="CT21" i="46"/>
  <c r="ET21" i="46" s="1"/>
  <c r="CS21" i="46"/>
  <c r="CR21" i="46"/>
  <c r="CQ21" i="46"/>
  <c r="CP21" i="46"/>
  <c r="CO21" i="46"/>
  <c r="CN21" i="46"/>
  <c r="CM21" i="46"/>
  <c r="CL21" i="46"/>
  <c r="CK21" i="46"/>
  <c r="CJ21" i="46"/>
  <c r="CI21" i="46"/>
  <c r="CH21" i="46"/>
  <c r="CG21" i="46"/>
  <c r="CE21" i="46"/>
  <c r="CD21" i="46"/>
  <c r="CC21" i="46"/>
  <c r="CB21" i="46"/>
  <c r="CA21" i="46"/>
  <c r="BZ21" i="46"/>
  <c r="BY21" i="46"/>
  <c r="DY21" i="46" s="1"/>
  <c r="BX21" i="46"/>
  <c r="BW21" i="46"/>
  <c r="BV21" i="46"/>
  <c r="BU21" i="46"/>
  <c r="BT21" i="46"/>
  <c r="BS21" i="46"/>
  <c r="BR21" i="46"/>
  <c r="BQ21" i="46"/>
  <c r="EQ21" i="46" s="1"/>
  <c r="BP21" i="46"/>
  <c r="BO21" i="46"/>
  <c r="BN21" i="46"/>
  <c r="BM21" i="46"/>
  <c r="BL21" i="46"/>
  <c r="BK21" i="46"/>
  <c r="BJ21" i="46"/>
  <c r="BI21" i="46"/>
  <c r="BH21" i="46"/>
  <c r="BG21" i="46"/>
  <c r="D21"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CA20" i="46"/>
  <c r="BZ20" i="46"/>
  <c r="BY20" i="46"/>
  <c r="BX20" i="46"/>
  <c r="BW20" i="46"/>
  <c r="BV20" i="46"/>
  <c r="BU20" i="46"/>
  <c r="BT20" i="46"/>
  <c r="BS20" i="46"/>
  <c r="BR20" i="46"/>
  <c r="DR20" i="46" s="1"/>
  <c r="BQ20" i="46"/>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CA19" i="46"/>
  <c r="BZ19" i="46"/>
  <c r="BY19" i="46"/>
  <c r="EY19" i="46" s="1"/>
  <c r="BX19" i="46"/>
  <c r="BW19" i="46"/>
  <c r="BV19" i="46"/>
  <c r="BU19" i="46"/>
  <c r="BT19" i="46"/>
  <c r="BS19" i="46"/>
  <c r="BR19" i="46"/>
  <c r="BQ19" i="46"/>
  <c r="EQ19" i="46" s="1"/>
  <c r="BP19" i="46"/>
  <c r="BO19" i="46"/>
  <c r="BN19" i="46"/>
  <c r="BM19" i="46"/>
  <c r="BL19" i="46"/>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CD18" i="46"/>
  <c r="CC18" i="46"/>
  <c r="CB18" i="46"/>
  <c r="CA18" i="46"/>
  <c r="BZ18" i="46"/>
  <c r="BY18" i="46"/>
  <c r="BX18" i="46"/>
  <c r="BW18" i="46"/>
  <c r="BV18" i="46"/>
  <c r="BU18" i="46"/>
  <c r="BT18" i="46"/>
  <c r="BS18" i="46"/>
  <c r="BR18" i="46"/>
  <c r="BQ18" i="46"/>
  <c r="BP18" i="46"/>
  <c r="BO18" i="46"/>
  <c r="BN18" i="46"/>
  <c r="BM18" i="46"/>
  <c r="BL18" i="46"/>
  <c r="BK18" i="46"/>
  <c r="BJ18" i="46"/>
  <c r="BI18" i="46"/>
  <c r="BH18" i="46"/>
  <c r="BG18" i="46"/>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CD56" i="45"/>
  <c r="CC56" i="45"/>
  <c r="CB56" i="45"/>
  <c r="FB56" i="45" s="1"/>
  <c r="CA56" i="45"/>
  <c r="BZ56" i="45"/>
  <c r="BY56" i="45"/>
  <c r="BX56" i="45"/>
  <c r="BW56" i="45"/>
  <c r="BV56" i="45"/>
  <c r="BU56" i="45"/>
  <c r="BT56" i="45"/>
  <c r="ET56" i="45" s="1"/>
  <c r="BS56" i="45"/>
  <c r="BR56" i="45"/>
  <c r="BQ56" i="45"/>
  <c r="BP56" i="45"/>
  <c r="BO56" i="45"/>
  <c r="BN56" i="45"/>
  <c r="BM56" i="45"/>
  <c r="BL56" i="45"/>
  <c r="BK56" i="45"/>
  <c r="BJ56" i="45"/>
  <c r="BI56" i="45"/>
  <c r="BH56" i="45"/>
  <c r="BG56" i="45"/>
  <c r="D56" i="45"/>
  <c r="DE55" i="45"/>
  <c r="DD55" i="45"/>
  <c r="DC55" i="45"/>
  <c r="DB55" i="45"/>
  <c r="DA55" i="45"/>
  <c r="CZ55" i="45"/>
  <c r="CY55" i="45"/>
  <c r="CX55" i="45"/>
  <c r="CW55" i="45"/>
  <c r="CV55" i="45"/>
  <c r="CU55" i="45"/>
  <c r="CT55" i="45"/>
  <c r="CS55" i="45"/>
  <c r="CR55" i="45"/>
  <c r="CQ55" i="45"/>
  <c r="CP55" i="45"/>
  <c r="CO55" i="45"/>
  <c r="CN55" i="45"/>
  <c r="CM55" i="45"/>
  <c r="CL55" i="45"/>
  <c r="CK55" i="45"/>
  <c r="CJ55" i="45"/>
  <c r="CI55" i="45"/>
  <c r="CH55" i="45"/>
  <c r="CG55" i="45"/>
  <c r="CE55" i="45"/>
  <c r="CD55" i="45"/>
  <c r="ED55" i="45" s="1"/>
  <c r="CC55" i="45"/>
  <c r="CB55" i="45"/>
  <c r="CA55" i="45"/>
  <c r="BZ55" i="45"/>
  <c r="BY55" i="45"/>
  <c r="BX55" i="45"/>
  <c r="BW55" i="45"/>
  <c r="BV55" i="45"/>
  <c r="DV55" i="45" s="1"/>
  <c r="BU55" i="45"/>
  <c r="BT55" i="45"/>
  <c r="BS55" i="45"/>
  <c r="BR55" i="45"/>
  <c r="BQ55" i="45"/>
  <c r="BP55" i="45"/>
  <c r="BO55" i="45"/>
  <c r="BN55" i="45"/>
  <c r="EN55" i="45" s="1"/>
  <c r="BM55" i="45"/>
  <c r="BL55" i="45"/>
  <c r="BK55" i="45"/>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CC54" i="45"/>
  <c r="CB54" i="45"/>
  <c r="CA54" i="45"/>
  <c r="BZ54" i="45"/>
  <c r="BY54" i="45"/>
  <c r="DY54" i="45" s="1"/>
  <c r="BX54" i="45"/>
  <c r="BW54" i="45"/>
  <c r="BV54" i="45"/>
  <c r="BU54" i="45"/>
  <c r="BT54" i="45"/>
  <c r="BS54" i="45"/>
  <c r="BR54" i="45"/>
  <c r="BQ54" i="45"/>
  <c r="DQ54" i="45" s="1"/>
  <c r="BP54" i="45"/>
  <c r="BO54" i="45"/>
  <c r="BN54" i="45"/>
  <c r="BM54" i="45"/>
  <c r="BL54" i="45"/>
  <c r="BK54" i="45"/>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CC53" i="45"/>
  <c r="CB53" i="45"/>
  <c r="FB53" i="45" s="1"/>
  <c r="CA53" i="45"/>
  <c r="BZ53" i="45"/>
  <c r="BY53" i="45"/>
  <c r="BX53" i="45"/>
  <c r="BW53" i="45"/>
  <c r="BV53" i="45"/>
  <c r="BU53" i="45"/>
  <c r="BT53" i="45"/>
  <c r="ET53" i="45" s="1"/>
  <c r="BS53" i="45"/>
  <c r="BR53" i="45"/>
  <c r="BQ53" i="45"/>
  <c r="BP53" i="45"/>
  <c r="BO53" i="45"/>
  <c r="BN53" i="45"/>
  <c r="BM53" i="45"/>
  <c r="BL53" i="45"/>
  <c r="BK53" i="45"/>
  <c r="BJ53" i="45"/>
  <c r="BI53" i="45"/>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CC52" i="45"/>
  <c r="CB52" i="45"/>
  <c r="CA52" i="45"/>
  <c r="BZ52" i="45"/>
  <c r="EZ52" i="45" s="1"/>
  <c r="BY52" i="45"/>
  <c r="BX52" i="45"/>
  <c r="EX52" i="45" s="1"/>
  <c r="BW52" i="45"/>
  <c r="BV52" i="45"/>
  <c r="BU52" i="45"/>
  <c r="BT52" i="45"/>
  <c r="BS52" i="45"/>
  <c r="BR52" i="45"/>
  <c r="ER52" i="45" s="1"/>
  <c r="BQ52" i="45"/>
  <c r="BP52" i="45"/>
  <c r="BO52" i="45"/>
  <c r="BN52" i="45"/>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CD51" i="45"/>
  <c r="CC51" i="45"/>
  <c r="FC51" i="45" s="1"/>
  <c r="CB51" i="45"/>
  <c r="CA51" i="45"/>
  <c r="EA51" i="45" s="1"/>
  <c r="BZ51" i="45"/>
  <c r="BY51" i="45"/>
  <c r="BX51" i="45"/>
  <c r="BW51" i="45"/>
  <c r="BV51" i="45"/>
  <c r="BU51" i="45"/>
  <c r="EU51" i="45" s="1"/>
  <c r="BT51" i="45"/>
  <c r="BS51" i="45"/>
  <c r="DS51" i="45" s="1"/>
  <c r="BR51" i="45"/>
  <c r="BQ51" i="45"/>
  <c r="BP51" i="45"/>
  <c r="BO51" i="45"/>
  <c r="BN51" i="45"/>
  <c r="BM51" i="45"/>
  <c r="BL51" i="45"/>
  <c r="BK51" i="45"/>
  <c r="DK51" i="45" s="1"/>
  <c r="BJ51" i="45"/>
  <c r="BI51" i="45"/>
  <c r="BH51" i="45"/>
  <c r="BG51" i="45"/>
  <c r="D51" i="45"/>
  <c r="DE50" i="45"/>
  <c r="DD50" i="45"/>
  <c r="DC50" i="45"/>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BZ50" i="45"/>
  <c r="DZ50" i="45" s="1"/>
  <c r="BY50" i="45"/>
  <c r="BX50" i="45"/>
  <c r="BW50" i="45"/>
  <c r="BV50" i="45"/>
  <c r="BU50" i="45"/>
  <c r="BT50" i="45"/>
  <c r="ET50" i="45" s="1"/>
  <c r="BS50" i="45"/>
  <c r="BR50" i="45"/>
  <c r="DR50" i="45" s="1"/>
  <c r="BQ50" i="45"/>
  <c r="DQ50" i="45" s="1"/>
  <c r="BP50" i="45"/>
  <c r="BO50" i="45"/>
  <c r="BN50" i="45"/>
  <c r="BM50" i="45"/>
  <c r="BL50" i="45"/>
  <c r="BK50" i="45"/>
  <c r="BJ50" i="45"/>
  <c r="BI50" i="45"/>
  <c r="DI50" i="45" s="1"/>
  <c r="BH50" i="45"/>
  <c r="BG50" i="45"/>
  <c r="D50" i="45"/>
  <c r="DE49" i="45"/>
  <c r="DD49" i="45"/>
  <c r="DC49" i="45"/>
  <c r="DB49" i="45"/>
  <c r="DA49" i="45"/>
  <c r="CZ49" i="45"/>
  <c r="CY49" i="45"/>
  <c r="CX49" i="45"/>
  <c r="CW49" i="45"/>
  <c r="CV49" i="45"/>
  <c r="CU49" i="45"/>
  <c r="CT49" i="45"/>
  <c r="CS49" i="45"/>
  <c r="CR49" i="45"/>
  <c r="CQ49" i="45"/>
  <c r="CP49" i="45"/>
  <c r="CO49" i="45"/>
  <c r="CN49" i="45"/>
  <c r="CM49" i="45"/>
  <c r="CL49" i="45"/>
  <c r="CK49" i="45"/>
  <c r="CJ49" i="45"/>
  <c r="CI49" i="45"/>
  <c r="CH49" i="45"/>
  <c r="CG49" i="45"/>
  <c r="CE49" i="45"/>
  <c r="CD49" i="45"/>
  <c r="CC49" i="45"/>
  <c r="CB49" i="45"/>
  <c r="CA49" i="45"/>
  <c r="BZ49" i="45"/>
  <c r="BY49" i="45"/>
  <c r="BX49" i="45"/>
  <c r="EX49" i="45" s="1"/>
  <c r="BW49" i="45"/>
  <c r="BV49" i="45"/>
  <c r="BU49" i="45"/>
  <c r="BT49" i="45"/>
  <c r="BS49" i="45"/>
  <c r="BR49" i="45"/>
  <c r="BQ49" i="45"/>
  <c r="BP49" i="45"/>
  <c r="EP49" i="45" s="1"/>
  <c r="BO49" i="45"/>
  <c r="BN49" i="45"/>
  <c r="BM49" i="45"/>
  <c r="EM49" i="45" s="1"/>
  <c r="BL49" i="45"/>
  <c r="BK49" i="45"/>
  <c r="BJ49" i="45"/>
  <c r="BI49" i="45"/>
  <c r="BH49" i="45"/>
  <c r="EH49" i="45" s="1"/>
  <c r="BG49" i="45"/>
  <c r="D49" i="45"/>
  <c r="DE48" i="45"/>
  <c r="DD48" i="45"/>
  <c r="FD48" i="45" s="1"/>
  <c r="DC48" i="45"/>
  <c r="DB48" i="45"/>
  <c r="DA48" i="45"/>
  <c r="CZ48" i="45"/>
  <c r="CY48" i="45"/>
  <c r="CX48" i="45"/>
  <c r="CW48" i="45"/>
  <c r="CV48" i="45"/>
  <c r="CU48" i="45"/>
  <c r="CT48" i="45"/>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BX48" i="45"/>
  <c r="BW48" i="45"/>
  <c r="BV48" i="45"/>
  <c r="BU48" i="45"/>
  <c r="EU48" i="45" s="1"/>
  <c r="BT48" i="45"/>
  <c r="BS48" i="45"/>
  <c r="DS48" i="45" s="1"/>
  <c r="BR48" i="45"/>
  <c r="BQ48" i="45"/>
  <c r="BP48" i="45"/>
  <c r="BO48" i="45"/>
  <c r="BN48" i="45"/>
  <c r="BM48" i="45"/>
  <c r="EM48" i="45" s="1"/>
  <c r="BL48" i="45"/>
  <c r="BK48" i="45"/>
  <c r="BJ48" i="45"/>
  <c r="BI48" i="45"/>
  <c r="BH48" i="45"/>
  <c r="BG48" i="45"/>
  <c r="D48"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CB47" i="45"/>
  <c r="CA47" i="45"/>
  <c r="BZ47" i="45"/>
  <c r="BY47" i="45"/>
  <c r="BX47" i="45"/>
  <c r="BW47" i="45"/>
  <c r="BV47" i="45"/>
  <c r="BU47" i="45"/>
  <c r="BT47" i="45"/>
  <c r="ET47" i="45" s="1"/>
  <c r="BS47" i="45"/>
  <c r="BR47" i="45"/>
  <c r="BQ47" i="45"/>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CC46" i="45"/>
  <c r="CB46" i="45"/>
  <c r="CA46" i="45"/>
  <c r="BZ46" i="45"/>
  <c r="DZ46" i="45" s="1"/>
  <c r="BY46" i="45"/>
  <c r="BX46" i="45"/>
  <c r="BW46" i="45"/>
  <c r="BV46" i="45"/>
  <c r="BU46" i="45"/>
  <c r="BT46" i="45"/>
  <c r="BS46" i="45"/>
  <c r="BR46" i="45"/>
  <c r="DR46" i="45" s="1"/>
  <c r="BQ46" i="45"/>
  <c r="BP46" i="45"/>
  <c r="BO46" i="45"/>
  <c r="BN46" i="45"/>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CD45" i="45"/>
  <c r="CC45" i="45"/>
  <c r="FC45" i="45" s="1"/>
  <c r="CB45" i="45"/>
  <c r="CA45" i="45"/>
  <c r="BZ45" i="45"/>
  <c r="BY45" i="45"/>
  <c r="BX45" i="45"/>
  <c r="BW45" i="45"/>
  <c r="BV45" i="45"/>
  <c r="BU45" i="45"/>
  <c r="EU45" i="45" s="1"/>
  <c r="BT45" i="45"/>
  <c r="BS45" i="45"/>
  <c r="BR45" i="45"/>
  <c r="BQ45" i="45"/>
  <c r="BP45" i="45"/>
  <c r="BO45" i="45"/>
  <c r="BN45" i="45"/>
  <c r="BM45" i="45"/>
  <c r="BL45" i="45"/>
  <c r="BK45" i="45"/>
  <c r="BJ45" i="45"/>
  <c r="BI45" i="45"/>
  <c r="BH45" i="45"/>
  <c r="BG45" i="45"/>
  <c r="D45" i="45"/>
  <c r="DE44" i="45"/>
  <c r="DD44" i="45"/>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EB41" i="45" s="1"/>
  <c r="CA41" i="45"/>
  <c r="BZ41" i="45"/>
  <c r="BY41" i="45"/>
  <c r="DY41" i="45" s="1"/>
  <c r="BX41" i="45"/>
  <c r="BW41" i="45"/>
  <c r="BV41" i="45"/>
  <c r="BU41" i="45"/>
  <c r="BT41" i="45"/>
  <c r="DT41" i="45" s="1"/>
  <c r="BS41" i="45"/>
  <c r="BR41" i="45"/>
  <c r="BQ41" i="45"/>
  <c r="DQ41" i="45" s="1"/>
  <c r="BP41" i="45"/>
  <c r="BO41" i="45"/>
  <c r="BN41" i="45"/>
  <c r="BM41" i="45"/>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DB39" i="45"/>
  <c r="DA39" i="45"/>
  <c r="CZ39" i="45"/>
  <c r="CY39" i="45"/>
  <c r="CX39" i="45"/>
  <c r="CW39" i="45"/>
  <c r="CV39" i="45"/>
  <c r="CU39" i="45"/>
  <c r="CT39" i="45"/>
  <c r="CS39" i="45"/>
  <c r="CR39" i="45"/>
  <c r="CQ39" i="45"/>
  <c r="CP39" i="45"/>
  <c r="CO39" i="45"/>
  <c r="CN39" i="45"/>
  <c r="CM39" i="45"/>
  <c r="CL39" i="45"/>
  <c r="CK39" i="45"/>
  <c r="CJ39" i="45"/>
  <c r="CI39" i="45"/>
  <c r="CH39" i="45"/>
  <c r="CG39" i="45"/>
  <c r="CE39" i="45"/>
  <c r="CD39" i="45"/>
  <c r="CC39" i="45"/>
  <c r="CB39" i="45"/>
  <c r="CA39" i="45"/>
  <c r="BZ39" i="45"/>
  <c r="BY39" i="45"/>
  <c r="BX39" i="45"/>
  <c r="BW39" i="45"/>
  <c r="BV39" i="45"/>
  <c r="BU39" i="45"/>
  <c r="BT39" i="45"/>
  <c r="DT39" i="45" s="1"/>
  <c r="BS39" i="45"/>
  <c r="BR39" i="45"/>
  <c r="BQ39" i="45"/>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CA38" i="45"/>
  <c r="BZ38" i="45"/>
  <c r="BY38" i="45"/>
  <c r="BX38" i="45"/>
  <c r="BW38" i="45"/>
  <c r="EW38" i="45" s="1"/>
  <c r="BV38" i="45"/>
  <c r="BU38" i="45"/>
  <c r="EU38" i="45" s="1"/>
  <c r="BT38" i="45"/>
  <c r="BS38" i="45"/>
  <c r="BR38" i="45"/>
  <c r="BQ38" i="45"/>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CD37" i="45"/>
  <c r="CC37" i="45"/>
  <c r="CB37" i="45"/>
  <c r="CA37" i="45"/>
  <c r="BZ37" i="45"/>
  <c r="EZ37" i="45" s="1"/>
  <c r="BY37" i="45"/>
  <c r="BX37" i="45"/>
  <c r="DX37" i="45" s="1"/>
  <c r="BW37" i="45"/>
  <c r="BV37" i="45"/>
  <c r="BU37" i="45"/>
  <c r="BT37" i="45"/>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CD36" i="45"/>
  <c r="CC36" i="45"/>
  <c r="EC36" i="45" s="1"/>
  <c r="CB36" i="45"/>
  <c r="CA36" i="45"/>
  <c r="FA36" i="45" s="1"/>
  <c r="BZ36" i="45"/>
  <c r="BY36" i="45"/>
  <c r="BX36" i="45"/>
  <c r="BW36" i="45"/>
  <c r="BV36" i="45"/>
  <c r="BU36" i="45"/>
  <c r="DU36" i="45" s="1"/>
  <c r="BT36" i="45"/>
  <c r="BS36" i="45"/>
  <c r="ES36" i="45" s="1"/>
  <c r="BR36" i="45"/>
  <c r="BQ36" i="45"/>
  <c r="BP36" i="45"/>
  <c r="BO36" i="45"/>
  <c r="BN36" i="45"/>
  <c r="BM36" i="45"/>
  <c r="BL36" i="45"/>
  <c r="BK36" i="45"/>
  <c r="BJ36" i="45"/>
  <c r="BI36" i="45"/>
  <c r="BH36" i="45"/>
  <c r="BG36" i="45"/>
  <c r="D36"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CC35" i="45"/>
  <c r="CB35" i="45"/>
  <c r="CA35" i="45"/>
  <c r="BZ35" i="45"/>
  <c r="BY35" i="45"/>
  <c r="BX35" i="45"/>
  <c r="BW35" i="45"/>
  <c r="BV35" i="45"/>
  <c r="BU35" i="45"/>
  <c r="BT35" i="45"/>
  <c r="BS35" i="45"/>
  <c r="BR35" i="45"/>
  <c r="BQ35" i="45"/>
  <c r="BP35" i="45"/>
  <c r="BO35" i="45"/>
  <c r="BN35" i="45"/>
  <c r="BM35" i="45"/>
  <c r="BL35" i="45"/>
  <c r="BK35" i="45"/>
  <c r="BJ35" i="45"/>
  <c r="BI35" i="45"/>
  <c r="BH35" i="45"/>
  <c r="BG35" i="45"/>
  <c r="D35"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CA34" i="45"/>
  <c r="FA34" i="45" s="1"/>
  <c r="BZ34" i="45"/>
  <c r="BY34" i="45"/>
  <c r="BX34" i="45"/>
  <c r="DX34" i="45" s="1"/>
  <c r="BW34" i="45"/>
  <c r="BV34" i="45"/>
  <c r="BU34" i="45"/>
  <c r="BT34" i="45"/>
  <c r="BS34" i="45"/>
  <c r="ES34" i="45" s="1"/>
  <c r="BR34" i="45"/>
  <c r="BQ34" i="45"/>
  <c r="BP34" i="45"/>
  <c r="DP34" i="45" s="1"/>
  <c r="BO34" i="45"/>
  <c r="BN34" i="45"/>
  <c r="BM34" i="45"/>
  <c r="BL34" i="45"/>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CB33" i="45"/>
  <c r="CA33" i="45"/>
  <c r="BZ33" i="45"/>
  <c r="BY33" i="45"/>
  <c r="BX33" i="45"/>
  <c r="BW33" i="45"/>
  <c r="BV33" i="45"/>
  <c r="DV33" i="45" s="1"/>
  <c r="BU33" i="45"/>
  <c r="BT33" i="45"/>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CD32" i="45"/>
  <c r="CC32" i="45"/>
  <c r="CB32" i="45"/>
  <c r="CA32" i="45"/>
  <c r="BZ32" i="45"/>
  <c r="BY32" i="45"/>
  <c r="BX32" i="45"/>
  <c r="BW32" i="45"/>
  <c r="BV32" i="45"/>
  <c r="BU32" i="45"/>
  <c r="BT32" i="45"/>
  <c r="BS32" i="45"/>
  <c r="BR32" i="45"/>
  <c r="BQ32" i="45"/>
  <c r="BP32" i="45"/>
  <c r="BO32" i="45"/>
  <c r="BN32" i="45"/>
  <c r="BM32" i="45"/>
  <c r="BL32" i="45"/>
  <c r="BK32" i="45"/>
  <c r="BJ32" i="45"/>
  <c r="BI32" i="45"/>
  <c r="BH32" i="45"/>
  <c r="BG32" i="45"/>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CD31" i="45"/>
  <c r="CC31" i="45"/>
  <c r="CB31" i="45"/>
  <c r="CA31" i="45"/>
  <c r="BZ31" i="45"/>
  <c r="BY31" i="45"/>
  <c r="BX31" i="45"/>
  <c r="BW31" i="45"/>
  <c r="BV31" i="45"/>
  <c r="BU31" i="45"/>
  <c r="BT31" i="45"/>
  <c r="BS31" i="45"/>
  <c r="BR31" i="45"/>
  <c r="BQ31" i="45"/>
  <c r="BP31" i="45"/>
  <c r="BO31" i="45"/>
  <c r="BN31" i="45"/>
  <c r="BM31" i="45"/>
  <c r="BL31" i="45"/>
  <c r="BK31" i="45"/>
  <c r="BJ31" i="45"/>
  <c r="BI31" i="45"/>
  <c r="BH31" i="45"/>
  <c r="BG31" i="45"/>
  <c r="D31"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CB30" i="45"/>
  <c r="CA30" i="45"/>
  <c r="BZ30" i="45"/>
  <c r="BY30" i="45"/>
  <c r="BX30" i="45"/>
  <c r="EX30" i="45" s="1"/>
  <c r="BW30" i="45"/>
  <c r="BV30" i="45"/>
  <c r="BU30" i="45"/>
  <c r="BT30" i="45"/>
  <c r="BS30" i="45"/>
  <c r="BR30" i="45"/>
  <c r="BQ30" i="45"/>
  <c r="BP30" i="45"/>
  <c r="DP30" i="45" s="1"/>
  <c r="BO30" i="45"/>
  <c r="BN30" i="45"/>
  <c r="BM30" i="45"/>
  <c r="BL30" i="45"/>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CD29" i="45"/>
  <c r="CC29" i="45"/>
  <c r="CB29" i="45"/>
  <c r="CA29" i="45"/>
  <c r="EA29" i="45" s="1"/>
  <c r="BZ29" i="45"/>
  <c r="BY29" i="45"/>
  <c r="BX29" i="45"/>
  <c r="BW29" i="45"/>
  <c r="BV29" i="45"/>
  <c r="BU29" i="45"/>
  <c r="BT29" i="45"/>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CD28" i="45"/>
  <c r="ED28" i="45" s="1"/>
  <c r="CC28" i="45"/>
  <c r="CB28" i="45"/>
  <c r="CA28" i="45"/>
  <c r="BZ28" i="45"/>
  <c r="BY28" i="45"/>
  <c r="DY28" i="45" s="1"/>
  <c r="BX28" i="45"/>
  <c r="BW28" i="45"/>
  <c r="BV28" i="45"/>
  <c r="DV28" i="45" s="1"/>
  <c r="BU28" i="45"/>
  <c r="BT28" i="45"/>
  <c r="BS28" i="45"/>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CC27" i="45"/>
  <c r="CB27" i="45"/>
  <c r="FB27" i="45" s="1"/>
  <c r="CA27" i="45"/>
  <c r="BZ27" i="45"/>
  <c r="BY27" i="45"/>
  <c r="BX27" i="45"/>
  <c r="BW27" i="45"/>
  <c r="BV27" i="45"/>
  <c r="BU27" i="45"/>
  <c r="BT27" i="45"/>
  <c r="ET27" i="45" s="1"/>
  <c r="BS27" i="45"/>
  <c r="BR27" i="45"/>
  <c r="BQ27" i="45"/>
  <c r="BP27" i="45"/>
  <c r="BO27" i="45"/>
  <c r="BN27" i="45"/>
  <c r="BM27" i="45"/>
  <c r="BL27" i="45"/>
  <c r="EL27" i="45" s="1"/>
  <c r="BK27" i="45"/>
  <c r="BJ27" i="45"/>
  <c r="BI27" i="45"/>
  <c r="BH27" i="45"/>
  <c r="BG27" i="45"/>
  <c r="D27"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CB26" i="45"/>
  <c r="EB26" i="45" s="1"/>
  <c r="CA26" i="45"/>
  <c r="BZ26" i="45"/>
  <c r="BY26" i="45"/>
  <c r="EY26" i="45" s="1"/>
  <c r="BX26" i="45"/>
  <c r="BW26" i="45"/>
  <c r="BV26" i="45"/>
  <c r="BU26" i="45"/>
  <c r="BT26" i="45"/>
  <c r="DT26" i="45" s="1"/>
  <c r="BS26" i="45"/>
  <c r="BR26" i="45"/>
  <c r="BQ26" i="45"/>
  <c r="EQ26" i="45" s="1"/>
  <c r="BP26" i="45"/>
  <c r="BO26" i="45"/>
  <c r="BN26" i="45"/>
  <c r="BM26" i="45"/>
  <c r="BL26" i="45"/>
  <c r="BK26" i="45"/>
  <c r="BJ26" i="45"/>
  <c r="BI26" i="45"/>
  <c r="EI26" i="45" s="1"/>
  <c r="BH26" i="45"/>
  <c r="BG26" i="45"/>
  <c r="D26"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CC25" i="45"/>
  <c r="CB25" i="45"/>
  <c r="CA25" i="45"/>
  <c r="BZ25" i="45"/>
  <c r="BY25" i="45"/>
  <c r="BX25" i="45"/>
  <c r="EX25" i="45" s="1"/>
  <c r="BW25" i="45"/>
  <c r="DW25" i="45" s="1"/>
  <c r="BV25" i="45"/>
  <c r="BU25" i="45"/>
  <c r="BT25" i="45"/>
  <c r="BS25" i="45"/>
  <c r="BR25" i="45"/>
  <c r="BQ25" i="45"/>
  <c r="BP25" i="45"/>
  <c r="BO25" i="45"/>
  <c r="BN25" i="45"/>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CB24" i="45"/>
  <c r="CA24" i="45"/>
  <c r="FA24" i="45" s="1"/>
  <c r="BZ24" i="45"/>
  <c r="BY24" i="45"/>
  <c r="BX24" i="45"/>
  <c r="BW24" i="45"/>
  <c r="EW24" i="45" s="1"/>
  <c r="BV24" i="45"/>
  <c r="BU24" i="45"/>
  <c r="BT24" i="45"/>
  <c r="BS24" i="45"/>
  <c r="ES24" i="45" s="1"/>
  <c r="BR24" i="45"/>
  <c r="BQ24" i="45"/>
  <c r="BP24" i="45"/>
  <c r="BO24" i="45"/>
  <c r="BN24" i="45"/>
  <c r="BM24" i="45"/>
  <c r="BL24" i="45"/>
  <c r="BK24" i="45"/>
  <c r="BJ24" i="45"/>
  <c r="BI24" i="45"/>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CA23" i="45"/>
  <c r="BZ23" i="45"/>
  <c r="DZ23" i="45" s="1"/>
  <c r="BY23" i="45"/>
  <c r="BX23" i="45"/>
  <c r="BW23" i="45"/>
  <c r="BV23" i="45"/>
  <c r="DV23" i="45" s="1"/>
  <c r="BU23" i="45"/>
  <c r="BT23" i="45"/>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EC22" i="45" s="1"/>
  <c r="CB22" i="45"/>
  <c r="CA22" i="45"/>
  <c r="BZ22" i="45"/>
  <c r="BY22" i="45"/>
  <c r="BX22" i="45"/>
  <c r="DX22" i="45" s="1"/>
  <c r="BW22" i="45"/>
  <c r="BV22" i="45"/>
  <c r="BU22" i="45"/>
  <c r="DU22" i="45" s="1"/>
  <c r="BT22" i="45"/>
  <c r="BS22" i="45"/>
  <c r="BR22" i="45"/>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CD21" i="45"/>
  <c r="CC21" i="45"/>
  <c r="CB21" i="45"/>
  <c r="CA21" i="45"/>
  <c r="FA21" i="45" s="1"/>
  <c r="BZ21" i="45"/>
  <c r="BY21" i="45"/>
  <c r="BX21" i="45"/>
  <c r="DX21" i="45" s="1"/>
  <c r="BW21" i="45"/>
  <c r="BV21" i="45"/>
  <c r="BU21" i="45"/>
  <c r="BT21" i="45"/>
  <c r="BS21" i="45"/>
  <c r="ES21" i="45" s="1"/>
  <c r="BR21" i="45"/>
  <c r="BQ21" i="45"/>
  <c r="BP21" i="45"/>
  <c r="EP21" i="45" s="1"/>
  <c r="BO21" i="45"/>
  <c r="BN21" i="45"/>
  <c r="BM21" i="45"/>
  <c r="BL21" i="45"/>
  <c r="BK21" i="45"/>
  <c r="BJ21" i="45"/>
  <c r="BI21" i="45"/>
  <c r="BH21" i="45"/>
  <c r="EH21" i="45" s="1"/>
  <c r="BG21" i="45"/>
  <c r="D21" i="45"/>
  <c r="DE20" i="45"/>
  <c r="DD20" i="45"/>
  <c r="DC20" i="45"/>
  <c r="EC20" i="45" s="1"/>
  <c r="DB20" i="45"/>
  <c r="DA20" i="45"/>
  <c r="CZ20" i="45"/>
  <c r="CY20" i="45"/>
  <c r="CX20" i="45"/>
  <c r="CW20" i="45"/>
  <c r="CV20" i="45"/>
  <c r="CU20" i="45"/>
  <c r="DU20" i="45" s="1"/>
  <c r="CT20" i="45"/>
  <c r="CS20" i="45"/>
  <c r="CR20" i="45"/>
  <c r="CQ20" i="45"/>
  <c r="CP20" i="45"/>
  <c r="CO20" i="45"/>
  <c r="CN20" i="45"/>
  <c r="CM20" i="45"/>
  <c r="CL20" i="45"/>
  <c r="CK20" i="45"/>
  <c r="CJ20" i="45"/>
  <c r="CI20" i="45"/>
  <c r="CH20" i="45"/>
  <c r="CG20" i="45"/>
  <c r="CE20" i="45"/>
  <c r="CD20" i="45"/>
  <c r="FD20" i="45" s="1"/>
  <c r="CC20" i="45"/>
  <c r="CB20" i="45"/>
  <c r="CA20" i="45"/>
  <c r="EA20" i="45" s="1"/>
  <c r="BZ20" i="45"/>
  <c r="BY20" i="45"/>
  <c r="BX20" i="45"/>
  <c r="BW20" i="45"/>
  <c r="BV20" i="45"/>
  <c r="EV20" i="45" s="1"/>
  <c r="BU20" i="45"/>
  <c r="BT20" i="45"/>
  <c r="BS20" i="45"/>
  <c r="DS20" i="45" s="1"/>
  <c r="BR20" i="45"/>
  <c r="BQ20" i="45"/>
  <c r="BP20" i="45"/>
  <c r="BO20" i="45"/>
  <c r="BN20" i="45"/>
  <c r="BM20" i="45"/>
  <c r="BL20" i="45"/>
  <c r="BK20" i="45"/>
  <c r="EK20" i="45" s="1"/>
  <c r="BJ20" i="45"/>
  <c r="BI20" i="45"/>
  <c r="BH20" i="45"/>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BL19" i="45"/>
  <c r="BK19" i="45"/>
  <c r="BJ19" i="45"/>
  <c r="BI19" i="45"/>
  <c r="BH19" i="45"/>
  <c r="BG19" i="45"/>
  <c r="D19"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CD18" i="45"/>
  <c r="CC18" i="45"/>
  <c r="CB18" i="45"/>
  <c r="CA18" i="45"/>
  <c r="BZ18" i="45"/>
  <c r="BY18" i="45"/>
  <c r="DY18" i="45" s="1"/>
  <c r="BX18" i="45"/>
  <c r="BW18" i="45"/>
  <c r="BV18" i="45"/>
  <c r="BU18" i="45"/>
  <c r="EU18" i="45" s="1"/>
  <c r="BT18" i="45"/>
  <c r="BS18" i="45"/>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BZ17" i="45"/>
  <c r="BY17" i="45"/>
  <c r="BX17" i="45"/>
  <c r="BW17" i="45"/>
  <c r="BV17" i="45"/>
  <c r="BU17" i="45"/>
  <c r="BT17" i="45"/>
  <c r="DT17" i="45" s="1"/>
  <c r="BS17" i="45"/>
  <c r="BR17" i="45"/>
  <c r="BQ17" i="45"/>
  <c r="BP17" i="45"/>
  <c r="BO17" i="45"/>
  <c r="BN17" i="45"/>
  <c r="BM17" i="45"/>
  <c r="BL17" i="45"/>
  <c r="BK17" i="45"/>
  <c r="BJ17" i="45"/>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CD56" i="44"/>
  <c r="CC56" i="44"/>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BX54" i="44"/>
  <c r="BW54" i="44"/>
  <c r="BV54" i="44"/>
  <c r="BU54" i="44"/>
  <c r="BT54" i="44"/>
  <c r="BS54" i="44"/>
  <c r="BR54" i="44"/>
  <c r="BQ54" i="44"/>
  <c r="BP54" i="44"/>
  <c r="BO54" i="44"/>
  <c r="BN54" i="44"/>
  <c r="BM54" i="44"/>
  <c r="BL54" i="44"/>
  <c r="BK54" i="44"/>
  <c r="BJ54" i="44"/>
  <c r="BI54" i="44"/>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CD52" i="44"/>
  <c r="CC52" i="44"/>
  <c r="CB52" i="44"/>
  <c r="CA52" i="44"/>
  <c r="BZ52" i="44"/>
  <c r="BY52" i="44"/>
  <c r="BX52" i="44"/>
  <c r="BW52" i="44"/>
  <c r="BV52" i="44"/>
  <c r="BU52" i="44"/>
  <c r="BT52" i="44"/>
  <c r="BS52" i="44"/>
  <c r="BR52" i="44"/>
  <c r="BQ52" i="44"/>
  <c r="BP52" i="44"/>
  <c r="BO52" i="44"/>
  <c r="BN52" i="44"/>
  <c r="BM52" i="44"/>
  <c r="BL52" i="44"/>
  <c r="BK52" i="44"/>
  <c r="BJ52" i="44"/>
  <c r="BI52" i="44"/>
  <c r="BH52" i="44"/>
  <c r="BG52" i="44"/>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BU51" i="44"/>
  <c r="BT51" i="44"/>
  <c r="BS51" i="44"/>
  <c r="BR51" i="44"/>
  <c r="BQ51" i="44"/>
  <c r="BP51" i="44"/>
  <c r="BO51" i="44"/>
  <c r="BN51" i="44"/>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BT50" i="44"/>
  <c r="BS50" i="44"/>
  <c r="BR50" i="44"/>
  <c r="BQ50" i="44"/>
  <c r="BP50" i="44"/>
  <c r="BO50" i="44"/>
  <c r="BN50" i="44"/>
  <c r="BM50" i="44"/>
  <c r="BL50" i="44"/>
  <c r="BK50" i="44"/>
  <c r="BJ50" i="44"/>
  <c r="BI50" i="44"/>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CB46" i="44"/>
  <c r="CA46" i="44"/>
  <c r="BZ46" i="44"/>
  <c r="BY46" i="44"/>
  <c r="BX46" i="44"/>
  <c r="BW46" i="44"/>
  <c r="BV46" i="44"/>
  <c r="BU46" i="44"/>
  <c r="BT46" i="44"/>
  <c r="BS46" i="44"/>
  <c r="BR46" i="44"/>
  <c r="BQ46" i="44"/>
  <c r="BP46" i="44"/>
  <c r="BO46" i="44"/>
  <c r="BN46" i="44"/>
  <c r="BM46" i="44"/>
  <c r="BL46" i="44"/>
  <c r="BK46" i="44"/>
  <c r="BJ46" i="44"/>
  <c r="BI46" i="44"/>
  <c r="BH46" i="44"/>
  <c r="BG46" i="44"/>
  <c r="D46" i="44"/>
  <c r="DE45" i="44"/>
  <c r="DD45" i="44"/>
  <c r="DC45" i="44"/>
  <c r="DB45" i="44"/>
  <c r="EB45" i="44" s="1"/>
  <c r="DA45" i="44"/>
  <c r="CZ45" i="44"/>
  <c r="CY45" i="44"/>
  <c r="CX45" i="44"/>
  <c r="CW45" i="44"/>
  <c r="CV45" i="44"/>
  <c r="CU45" i="44"/>
  <c r="CT45" i="44"/>
  <c r="CS45" i="44"/>
  <c r="CR45" i="44"/>
  <c r="CQ45" i="44"/>
  <c r="CP45" i="44"/>
  <c r="CO45" i="44"/>
  <c r="CN45" i="44"/>
  <c r="CM45" i="44"/>
  <c r="CL45" i="44"/>
  <c r="CK45" i="44"/>
  <c r="CJ45" i="44"/>
  <c r="CI45" i="44"/>
  <c r="CH45" i="44"/>
  <c r="CG45" i="44"/>
  <c r="CE45" i="44"/>
  <c r="CD45" i="44"/>
  <c r="CC45" i="44"/>
  <c r="CB45" i="44"/>
  <c r="CA45" i="44"/>
  <c r="FA45" i="44" s="1"/>
  <c r="BZ45" i="44"/>
  <c r="BY45" i="44"/>
  <c r="BX45" i="44"/>
  <c r="BW45" i="44"/>
  <c r="BV45" i="44"/>
  <c r="BU45" i="44"/>
  <c r="BT45" i="44"/>
  <c r="BS45" i="44"/>
  <c r="BR45" i="44"/>
  <c r="BQ45" i="44"/>
  <c r="BP45" i="44"/>
  <c r="BO45" i="44"/>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BZ40" i="44"/>
  <c r="BY40" i="44"/>
  <c r="BX40" i="44"/>
  <c r="BW40" i="44"/>
  <c r="BV40" i="44"/>
  <c r="BU40" i="44"/>
  <c r="BT40" i="44"/>
  <c r="BS40" i="44"/>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CA37" i="44"/>
  <c r="BZ37" i="44"/>
  <c r="BY37" i="44"/>
  <c r="BX37" i="44"/>
  <c r="BW37" i="44"/>
  <c r="BV37" i="44"/>
  <c r="BU37" i="44"/>
  <c r="BT37" i="44"/>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CA36" i="44"/>
  <c r="BZ36" i="44"/>
  <c r="BY36" i="44"/>
  <c r="EY36" i="44" s="1"/>
  <c r="BX36" i="44"/>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BY35" i="44"/>
  <c r="BX35" i="44"/>
  <c r="BW35" i="44"/>
  <c r="BV35" i="44"/>
  <c r="BU35" i="44"/>
  <c r="BT35" i="44"/>
  <c r="BS35" i="44"/>
  <c r="BR35" i="44"/>
  <c r="BQ35" i="44"/>
  <c r="BP35" i="44"/>
  <c r="BO35" i="44"/>
  <c r="BN35" i="44"/>
  <c r="BM35" i="44"/>
  <c r="BL35" i="44"/>
  <c r="BK35" i="44"/>
  <c r="BJ35" i="44"/>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CC34" i="44"/>
  <c r="CB34" i="44"/>
  <c r="CA34" i="44"/>
  <c r="BZ34" i="44"/>
  <c r="BY34" i="44"/>
  <c r="BX34" i="44"/>
  <c r="BW34" i="44"/>
  <c r="BV34" i="44"/>
  <c r="BU34" i="44"/>
  <c r="BT34" i="44"/>
  <c r="BS34" i="44"/>
  <c r="BR34" i="44"/>
  <c r="BQ34" i="44"/>
  <c r="BP34" i="44"/>
  <c r="BO34" i="44"/>
  <c r="BN34" i="44"/>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BX32" i="44"/>
  <c r="BW32" i="44"/>
  <c r="BV32" i="44"/>
  <c r="BU32" i="44"/>
  <c r="BT32" i="44"/>
  <c r="BS32" i="44"/>
  <c r="BR32" i="44"/>
  <c r="BQ32" i="44"/>
  <c r="BP32" i="44"/>
  <c r="BO32" i="44"/>
  <c r="BN32" i="44"/>
  <c r="BM32" i="44"/>
  <c r="BL32" i="44"/>
  <c r="BK32" i="44"/>
  <c r="BJ32" i="44"/>
  <c r="BI32" i="44"/>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CA31" i="44"/>
  <c r="BZ31" i="44"/>
  <c r="BY31" i="44"/>
  <c r="BX31" i="44"/>
  <c r="BW31" i="44"/>
  <c r="BV31" i="44"/>
  <c r="BU31" i="44"/>
  <c r="BT31" i="44"/>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CC30" i="44"/>
  <c r="CB30" i="44"/>
  <c r="CA30" i="44"/>
  <c r="BZ30" i="44"/>
  <c r="BY30" i="44"/>
  <c r="BX30" i="44"/>
  <c r="BW30" i="44"/>
  <c r="BV30" i="44"/>
  <c r="BU30" i="44"/>
  <c r="BT30" i="44"/>
  <c r="BS30" i="44"/>
  <c r="BR30" i="44"/>
  <c r="BQ30" i="44"/>
  <c r="BP30" i="44"/>
  <c r="BO30" i="44"/>
  <c r="BN30" i="44"/>
  <c r="BM30" i="44"/>
  <c r="BL30" i="44"/>
  <c r="BK30" i="44"/>
  <c r="BJ30" i="44"/>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CB29" i="44"/>
  <c r="CA29" i="44"/>
  <c r="BZ29" i="44"/>
  <c r="BY29" i="44"/>
  <c r="BX29" i="44"/>
  <c r="BW29" i="44"/>
  <c r="BV29" i="44"/>
  <c r="BU29" i="44"/>
  <c r="BT29" i="44"/>
  <c r="BS29" i="44"/>
  <c r="BR29" i="44"/>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BW28" i="44"/>
  <c r="BV28" i="44"/>
  <c r="BU28" i="44"/>
  <c r="BT28" i="44"/>
  <c r="BS28" i="44"/>
  <c r="BR28" i="44"/>
  <c r="BQ28" i="44"/>
  <c r="BP28" i="44"/>
  <c r="BO28" i="44"/>
  <c r="BN28" i="44"/>
  <c r="BM28" i="44"/>
  <c r="BL28" i="44"/>
  <c r="BK28" i="44"/>
  <c r="BJ28" i="44"/>
  <c r="BI28" i="44"/>
  <c r="BH28" i="44"/>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BW27" i="44"/>
  <c r="BV27" i="44"/>
  <c r="BU27" i="44"/>
  <c r="BT27" i="44"/>
  <c r="BS27" i="44"/>
  <c r="BR27" i="44"/>
  <c r="BQ27" i="44"/>
  <c r="BP27" i="44"/>
  <c r="BO27" i="44"/>
  <c r="BN27" i="44"/>
  <c r="BM27" i="44"/>
  <c r="BL27" i="44"/>
  <c r="BK27" i="44"/>
  <c r="BJ27" i="44"/>
  <c r="BI27" i="44"/>
  <c r="BH27" i="44"/>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BZ26" i="44"/>
  <c r="BY26" i="44"/>
  <c r="BX26" i="44"/>
  <c r="BW26" i="44"/>
  <c r="BV26" i="44"/>
  <c r="BU26" i="44"/>
  <c r="BT26" i="44"/>
  <c r="BS26" i="44"/>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BX24" i="44"/>
  <c r="BW24" i="44"/>
  <c r="BV24" i="44"/>
  <c r="BU24" i="44"/>
  <c r="BT24" i="44"/>
  <c r="BS24" i="44"/>
  <c r="BR24" i="44"/>
  <c r="BQ24" i="44"/>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CD23" i="44"/>
  <c r="CC23" i="44"/>
  <c r="CB23" i="44"/>
  <c r="CA23" i="44"/>
  <c r="BZ23" i="44"/>
  <c r="BY23" i="44"/>
  <c r="BX23" i="44"/>
  <c r="BW23" i="44"/>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CC22" i="44"/>
  <c r="CB22" i="44"/>
  <c r="CA22" i="44"/>
  <c r="BZ22" i="44"/>
  <c r="BY22" i="44"/>
  <c r="BX22" i="44"/>
  <c r="BW22" i="44"/>
  <c r="BV22" i="44"/>
  <c r="BU22" i="44"/>
  <c r="BT22" i="44"/>
  <c r="BS22" i="44"/>
  <c r="BR22" i="44"/>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CA21" i="44"/>
  <c r="BZ21" i="44"/>
  <c r="BY21" i="44"/>
  <c r="BX21" i="44"/>
  <c r="BW21" i="44"/>
  <c r="EW21" i="44" s="1"/>
  <c r="BV21" i="44"/>
  <c r="BU21" i="44"/>
  <c r="BT21" i="44"/>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CD20" i="44"/>
  <c r="CC20" i="44"/>
  <c r="CB20" i="44"/>
  <c r="CA20" i="44"/>
  <c r="BZ20" i="44"/>
  <c r="BY20" i="44"/>
  <c r="BX20" i="44"/>
  <c r="BW20" i="44"/>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C24" i="50" l="1"/>
  <c r="FA25" i="45"/>
  <c r="EW53" i="50"/>
  <c r="DW53" i="50"/>
  <c r="FC44" i="51"/>
  <c r="EJ47" i="51"/>
  <c r="DJ47" i="51"/>
  <c r="EM56" i="51"/>
  <c r="ES30" i="54"/>
  <c r="DS30" i="54"/>
  <c r="DZ19" i="47"/>
  <c r="EZ19" i="47"/>
  <c r="FB33" i="51"/>
  <c r="EB33" i="51"/>
  <c r="DU27" i="44"/>
  <c r="EY46" i="44"/>
  <c r="FC46" i="44"/>
  <c r="FB49" i="44"/>
  <c r="EI50" i="44"/>
  <c r="EU50" i="44"/>
  <c r="EN51" i="44"/>
  <c r="ES52" i="48"/>
  <c r="DS52" i="48"/>
  <c r="EC17" i="47"/>
  <c r="EL33" i="51"/>
  <c r="DL33" i="51"/>
  <c r="ER22" i="44"/>
  <c r="EV22" i="44"/>
  <c r="EZ22" i="44"/>
  <c r="FD22" i="44"/>
  <c r="EW23" i="44"/>
  <c r="FE23" i="44"/>
  <c r="DH28" i="44"/>
  <c r="DP28" i="44"/>
  <c r="DX28" i="44"/>
  <c r="DU29" i="44"/>
  <c r="EC29" i="44"/>
  <c r="DJ30" i="44"/>
  <c r="DN30" i="44"/>
  <c r="DR30" i="44"/>
  <c r="DV30" i="44"/>
  <c r="DZ30" i="44"/>
  <c r="ET32" i="44"/>
  <c r="EN34" i="44"/>
  <c r="FD34" i="44"/>
  <c r="DX36" i="44"/>
  <c r="EB36" i="44"/>
  <c r="EY37" i="44"/>
  <c r="FC41" i="44"/>
  <c r="EX23" i="45"/>
  <c r="EM24" i="45"/>
  <c r="EC24" i="45"/>
  <c r="EX28" i="45"/>
  <c r="EU29" i="45"/>
  <c r="FC29" i="45"/>
  <c r="DR30" i="45"/>
  <c r="EW31" i="45"/>
  <c r="FE31" i="45"/>
  <c r="ET32" i="45"/>
  <c r="FB32" i="45"/>
  <c r="DQ33" i="45"/>
  <c r="EW35" i="45"/>
  <c r="EM52" i="47"/>
  <c r="EI22" i="46"/>
  <c r="EQ22" i="46"/>
  <c r="EY22" i="46"/>
  <c r="EN27" i="46"/>
  <c r="FD27" i="46"/>
  <c r="EH31" i="46"/>
  <c r="EP31" i="46"/>
  <c r="EX31" i="46"/>
  <c r="EU32" i="46"/>
  <c r="DU37" i="46"/>
  <c r="EC37" i="46"/>
  <c r="EI55" i="46"/>
  <c r="EQ55" i="46"/>
  <c r="EY55" i="46"/>
  <c r="DJ20" i="47"/>
  <c r="DR20" i="47"/>
  <c r="DZ20" i="47"/>
  <c r="DG22" i="47"/>
  <c r="EO22" i="47"/>
  <c r="EW22" i="47"/>
  <c r="FE22" i="47"/>
  <c r="DS27" i="47"/>
  <c r="DI29" i="47"/>
  <c r="DQ29" i="47"/>
  <c r="DY29" i="47"/>
  <c r="DI33" i="47"/>
  <c r="DQ33" i="47"/>
  <c r="DY33" i="47"/>
  <c r="DH42" i="47"/>
  <c r="DP42" i="47"/>
  <c r="DX42" i="47"/>
  <c r="DN44" i="47"/>
  <c r="DV44" i="47"/>
  <c r="ED44" i="47"/>
  <c r="DM22" i="48"/>
  <c r="DU22" i="48"/>
  <c r="EP34" i="48"/>
  <c r="DI46" i="48"/>
  <c r="DQ46" i="48"/>
  <c r="DY46" i="48"/>
  <c r="DM50" i="48"/>
  <c r="EA21" i="49"/>
  <c r="ER43" i="49"/>
  <c r="DU48" i="49"/>
  <c r="EV51" i="49"/>
  <c r="EH29" i="50"/>
  <c r="EP29" i="50"/>
  <c r="DT29" i="50"/>
  <c r="DZ36" i="50"/>
  <c r="DM40" i="50"/>
  <c r="DG44" i="50"/>
  <c r="DO44" i="50"/>
  <c r="DW44" i="50"/>
  <c r="FE44" i="50"/>
  <c r="EL45" i="50"/>
  <c r="ET45" i="50"/>
  <c r="FB45" i="50"/>
  <c r="DI46" i="50"/>
  <c r="DQ46" i="50"/>
  <c r="DY46" i="50"/>
  <c r="EN51" i="50"/>
  <c r="EV51" i="50"/>
  <c r="DK52" i="50"/>
  <c r="ES52" i="50"/>
  <c r="EL18" i="51"/>
  <c r="DJ20" i="51"/>
  <c r="DR20" i="51"/>
  <c r="DZ20" i="51"/>
  <c r="DL45" i="52"/>
  <c r="EL45" i="52"/>
  <c r="EW54" i="55"/>
  <c r="DW54" i="55"/>
  <c r="DQ37" i="45"/>
  <c r="DY37" i="45"/>
  <c r="ES39" i="45"/>
  <c r="ES47" i="45"/>
  <c r="ET48" i="45"/>
  <c r="FB48" i="45"/>
  <c r="FC50" i="45"/>
  <c r="EN21" i="46"/>
  <c r="EV21" i="46"/>
  <c r="EC25" i="46"/>
  <c r="DM41" i="46"/>
  <c r="FC41" i="46"/>
  <c r="DT46" i="46"/>
  <c r="DL22" i="47"/>
  <c r="DN24" i="47"/>
  <c r="DV24" i="47"/>
  <c r="ED24" i="47"/>
  <c r="DK34" i="47"/>
  <c r="ES34" i="47"/>
  <c r="FA34" i="47"/>
  <c r="DG35" i="47"/>
  <c r="DO35" i="47"/>
  <c r="DW35" i="47"/>
  <c r="EE35" i="47"/>
  <c r="DU37" i="47"/>
  <c r="ER38" i="47"/>
  <c r="DR43" i="47"/>
  <c r="DL45" i="47"/>
  <c r="EI47" i="47"/>
  <c r="EY47" i="47"/>
  <c r="DL38" i="48"/>
  <c r="DV45" i="48"/>
  <c r="DM25" i="49"/>
  <c r="DU25" i="49"/>
  <c r="EC25" i="49"/>
  <c r="DL39" i="49"/>
  <c r="EB39" i="49"/>
  <c r="EG43" i="49"/>
  <c r="DO43" i="49"/>
  <c r="EW43" i="49"/>
  <c r="EE43" i="49"/>
  <c r="DM52" i="49"/>
  <c r="EQ56" i="49"/>
  <c r="DY56" i="49"/>
  <c r="DM28" i="50"/>
  <c r="EK35" i="50"/>
  <c r="EA43" i="50"/>
  <c r="EJ19" i="51"/>
  <c r="EZ19" i="51"/>
  <c r="EU25" i="51"/>
  <c r="EZ26" i="51"/>
  <c r="DN27" i="51"/>
  <c r="ED27" i="51"/>
  <c r="DL29" i="51"/>
  <c r="EB29" i="51"/>
  <c r="DU32" i="51"/>
  <c r="EY32" i="51"/>
  <c r="ER34" i="51"/>
  <c r="EQ36" i="51"/>
  <c r="DU36" i="51"/>
  <c r="EC36" i="51"/>
  <c r="EE38" i="51"/>
  <c r="FB25" i="52"/>
  <c r="EG29" i="52"/>
  <c r="EO29" i="52"/>
  <c r="EW33" i="54"/>
  <c r="DW33" i="54"/>
  <c r="EV51" i="44"/>
  <c r="DG52" i="44"/>
  <c r="DO52" i="44"/>
  <c r="DW52" i="44"/>
  <c r="EE52" i="44"/>
  <c r="FB53" i="44"/>
  <c r="DI54" i="44"/>
  <c r="DY54" i="44"/>
  <c r="FE56" i="44"/>
  <c r="DJ17" i="45"/>
  <c r="DN17" i="45"/>
  <c r="DV17" i="45"/>
  <c r="DS18" i="45"/>
  <c r="DW18" i="45"/>
  <c r="EA18" i="45"/>
  <c r="EE18" i="45"/>
  <c r="DL20" i="45"/>
  <c r="DT20" i="45"/>
  <c r="EB20" i="45"/>
  <c r="DQ21" i="45"/>
  <c r="DY21" i="45"/>
  <c r="EV22" i="45"/>
  <c r="FD22" i="45"/>
  <c r="EV26" i="45"/>
  <c r="ED27" i="45"/>
  <c r="ES28" i="45"/>
  <c r="FA28" i="45"/>
  <c r="EU30" i="45"/>
  <c r="FC30" i="45"/>
  <c r="EG32" i="45"/>
  <c r="DJ41" i="45"/>
  <c r="DR41" i="45"/>
  <c r="ES45" i="45"/>
  <c r="FA45" i="45"/>
  <c r="DX46" i="45"/>
  <c r="DU47" i="45"/>
  <c r="EC47" i="45"/>
  <c r="EZ48" i="45"/>
  <c r="EJ49" i="45"/>
  <c r="EN49" i="45"/>
  <c r="EW50" i="45"/>
  <c r="FE50" i="45"/>
  <c r="EH22" i="46"/>
  <c r="EN24" i="46"/>
  <c r="EV24" i="46"/>
  <c r="EK25" i="46"/>
  <c r="ES25" i="46"/>
  <c r="FA25" i="46"/>
  <c r="DH26" i="46"/>
  <c r="ER28" i="46"/>
  <c r="DG30" i="46"/>
  <c r="DW30" i="46"/>
  <c r="EO31" i="46"/>
  <c r="EW31" i="46"/>
  <c r="FD31" i="46"/>
  <c r="EL32" i="46"/>
  <c r="ET32" i="46"/>
  <c r="FB32" i="46"/>
  <c r="EG32" i="46"/>
  <c r="EO32" i="46"/>
  <c r="EW32" i="46"/>
  <c r="FE32" i="46"/>
  <c r="EK33" i="46"/>
  <c r="ES33" i="46"/>
  <c r="FA33" i="46"/>
  <c r="EZ36" i="46"/>
  <c r="DT38" i="46"/>
  <c r="DJ40" i="46"/>
  <c r="EZ40" i="46"/>
  <c r="EO42" i="46"/>
  <c r="FE42" i="46"/>
  <c r="EI44" i="46"/>
  <c r="DL45" i="46"/>
  <c r="DT45" i="46"/>
  <c r="EB45" i="46"/>
  <c r="EJ46" i="46"/>
  <c r="DR46" i="46"/>
  <c r="EZ46" i="46"/>
  <c r="EG47" i="46"/>
  <c r="EO47" i="46"/>
  <c r="EW47" i="46"/>
  <c r="FE47" i="46"/>
  <c r="DL48" i="46"/>
  <c r="ET48" i="46"/>
  <c r="EB48" i="46"/>
  <c r="DN51" i="46"/>
  <c r="DV51" i="46"/>
  <c r="FD51" i="46"/>
  <c r="DG53" i="46"/>
  <c r="EW53" i="46"/>
  <c r="EE53" i="46"/>
  <c r="EN53" i="46"/>
  <c r="EL54" i="46"/>
  <c r="ET54" i="46"/>
  <c r="FB54" i="46"/>
  <c r="DM56" i="46"/>
  <c r="DU56" i="46"/>
  <c r="EC56" i="46"/>
  <c r="ET17" i="47"/>
  <c r="DS18" i="47"/>
  <c r="FC19" i="47"/>
  <c r="DI20" i="47"/>
  <c r="EQ20" i="47"/>
  <c r="EX21" i="47"/>
  <c r="FD22" i="47"/>
  <c r="DR27" i="47"/>
  <c r="EZ27" i="47"/>
  <c r="DL29" i="47"/>
  <c r="ET29" i="47"/>
  <c r="FB29" i="47"/>
  <c r="EN31" i="47"/>
  <c r="DV31" i="47"/>
  <c r="FC31" i="47"/>
  <c r="DN32" i="47"/>
  <c r="EH33" i="47"/>
  <c r="EP33" i="47"/>
  <c r="DX33" i="47"/>
  <c r="FB33" i="47"/>
  <c r="FE34" i="47"/>
  <c r="EL38" i="47"/>
  <c r="ET38" i="47"/>
  <c r="FB38" i="47"/>
  <c r="EQ39" i="47"/>
  <c r="EG42" i="47"/>
  <c r="EO42" i="47"/>
  <c r="EW42" i="47"/>
  <c r="EE42" i="47"/>
  <c r="EM44" i="47"/>
  <c r="DJ46" i="47"/>
  <c r="DR46" i="47"/>
  <c r="DZ46" i="47"/>
  <c r="DM48" i="47"/>
  <c r="EL50" i="47"/>
  <c r="FB50" i="47"/>
  <c r="EM53" i="47"/>
  <c r="EU53" i="47"/>
  <c r="FC53" i="47"/>
  <c r="DJ54" i="47"/>
  <c r="DR54" i="47"/>
  <c r="DZ54" i="47"/>
  <c r="EG17" i="48"/>
  <c r="ET18" i="48"/>
  <c r="EB18" i="48"/>
  <c r="DP19" i="48"/>
  <c r="FD24" i="48"/>
  <c r="EN25" i="48"/>
  <c r="EV25" i="48"/>
  <c r="FD25" i="48"/>
  <c r="EL27" i="48"/>
  <c r="FB27" i="48"/>
  <c r="EU33" i="48"/>
  <c r="EG35" i="48"/>
  <c r="EA36" i="48"/>
  <c r="EJ43" i="48"/>
  <c r="ER43" i="48"/>
  <c r="EZ43" i="48"/>
  <c r="EE44" i="48"/>
  <c r="DH46" i="48"/>
  <c r="DT47" i="48"/>
  <c r="DV49" i="48"/>
  <c r="DN52" i="48"/>
  <c r="EV52" i="48"/>
  <c r="ED52" i="48"/>
  <c r="DN53" i="48"/>
  <c r="ED53" i="48"/>
  <c r="EQ18" i="49"/>
  <c r="EY18" i="49"/>
  <c r="FD21" i="49"/>
  <c r="ED21" i="49"/>
  <c r="DI22" i="49"/>
  <c r="DQ22" i="49"/>
  <c r="DY22" i="49"/>
  <c r="EJ23" i="49"/>
  <c r="DR23" i="49"/>
  <c r="EV23" i="49"/>
  <c r="EZ23" i="49"/>
  <c r="EK25" i="49"/>
  <c r="FA25" i="49"/>
  <c r="DX26" i="49"/>
  <c r="DV28" i="49"/>
  <c r="EI32" i="49"/>
  <c r="EK34" i="49"/>
  <c r="ES34" i="49"/>
  <c r="EW34" i="49"/>
  <c r="DT35" i="49"/>
  <c r="EG35" i="49"/>
  <c r="DO35" i="49"/>
  <c r="EW35" i="49"/>
  <c r="EE35" i="49"/>
  <c r="DK36" i="49"/>
  <c r="EA36" i="49"/>
  <c r="EM37" i="49"/>
  <c r="DU37" i="49"/>
  <c r="FC37" i="49"/>
  <c r="ER38" i="49"/>
  <c r="DY38" i="49"/>
  <c r="DW40" i="49"/>
  <c r="DH42" i="49"/>
  <c r="EG42" i="49"/>
  <c r="EO42" i="49"/>
  <c r="EW42" i="49"/>
  <c r="DV44" i="49"/>
  <c r="DL48" i="49"/>
  <c r="DT48" i="49"/>
  <c r="EB48" i="49"/>
  <c r="DU49" i="49"/>
  <c r="EC49" i="49"/>
  <c r="EU51" i="49"/>
  <c r="DY52" i="49"/>
  <c r="DU53" i="49"/>
  <c r="EJ55" i="49"/>
  <c r="DZ55" i="49"/>
  <c r="DI21" i="50"/>
  <c r="DQ21" i="50"/>
  <c r="DY21" i="50"/>
  <c r="DH21" i="50"/>
  <c r="EP21" i="50"/>
  <c r="EX21" i="50"/>
  <c r="DL26" i="50"/>
  <c r="DT26" i="50"/>
  <c r="EB26" i="50"/>
  <c r="EL27" i="50"/>
  <c r="ET27" i="50"/>
  <c r="FB27" i="50"/>
  <c r="DG31" i="50"/>
  <c r="DK31" i="50"/>
  <c r="DO31" i="50"/>
  <c r="DS31" i="50"/>
  <c r="DW31" i="50"/>
  <c r="EA31" i="50"/>
  <c r="EE31" i="50"/>
  <c r="DZ31" i="50"/>
  <c r="ED31" i="50"/>
  <c r="EK32" i="50"/>
  <c r="ES32" i="50"/>
  <c r="FA32" i="50"/>
  <c r="EJ32" i="50"/>
  <c r="ER32" i="50"/>
  <c r="EZ32" i="50"/>
  <c r="DL34" i="50"/>
  <c r="DP34" i="50"/>
  <c r="DT34" i="50"/>
  <c r="DX34" i="50"/>
  <c r="EB34" i="50"/>
  <c r="EW34" i="50"/>
  <c r="EI36" i="50"/>
  <c r="EQ36" i="50"/>
  <c r="EY36" i="50"/>
  <c r="DM37" i="50"/>
  <c r="DU37" i="50"/>
  <c r="EC37" i="50"/>
  <c r="EM38" i="50"/>
  <c r="EU38" i="50"/>
  <c r="FC38" i="50"/>
  <c r="ER39" i="50"/>
  <c r="EG40" i="50"/>
  <c r="EO40" i="50"/>
  <c r="EW40" i="50"/>
  <c r="FE40" i="50"/>
  <c r="DL42" i="50"/>
  <c r="DT42" i="50"/>
  <c r="EM44" i="50"/>
  <c r="EU44" i="50"/>
  <c r="FC44" i="50"/>
  <c r="EK45" i="50"/>
  <c r="ES45" i="50"/>
  <c r="FA45" i="50"/>
  <c r="DP46" i="50"/>
  <c r="DX46" i="50"/>
  <c r="FA46" i="50"/>
  <c r="FE46" i="50"/>
  <c r="DP51" i="50"/>
  <c r="EM52" i="50"/>
  <c r="EU53" i="50"/>
  <c r="DG56" i="50"/>
  <c r="FA56" i="50"/>
  <c r="EI20" i="51"/>
  <c r="EU20" i="51"/>
  <c r="EC20" i="51"/>
  <c r="EK22" i="51"/>
  <c r="FA22" i="51"/>
  <c r="EG26" i="51"/>
  <c r="EN31" i="51"/>
  <c r="DV31" i="51"/>
  <c r="FD31" i="51"/>
  <c r="DK33" i="51"/>
  <c r="DS33" i="51"/>
  <c r="EA33" i="51"/>
  <c r="FA54" i="51"/>
  <c r="DJ17" i="52"/>
  <c r="ER17" i="52"/>
  <c r="EZ17" i="52"/>
  <c r="DZ17" i="52"/>
  <c r="DG23" i="52"/>
  <c r="DO23" i="52"/>
  <c r="DW23" i="52"/>
  <c r="EE23" i="52"/>
  <c r="FD27" i="52"/>
  <c r="EL32" i="52"/>
  <c r="ER35" i="52"/>
  <c r="DO38" i="52"/>
  <c r="EO38" i="52"/>
  <c r="DK39" i="52"/>
  <c r="DS39" i="52"/>
  <c r="EA39" i="52"/>
  <c r="DN52" i="52"/>
  <c r="DV52" i="52"/>
  <c r="ED52" i="52"/>
  <c r="FE53" i="52"/>
  <c r="EM42" i="53"/>
  <c r="EU42" i="53"/>
  <c r="FC42" i="53"/>
  <c r="DO44" i="53"/>
  <c r="DL56" i="53"/>
  <c r="DT56" i="53"/>
  <c r="EB56" i="53"/>
  <c r="DG37" i="54"/>
  <c r="DO37" i="54"/>
  <c r="ES37" i="54"/>
  <c r="DW37" i="54"/>
  <c r="EE37" i="54"/>
  <c r="FC48" i="54"/>
  <c r="EJ56" i="54"/>
  <c r="EG19" i="55"/>
  <c r="DO19" i="55"/>
  <c r="EW19" i="55"/>
  <c r="DU22" i="55"/>
  <c r="EX25" i="55"/>
  <c r="DJ27" i="55"/>
  <c r="DR27" i="55"/>
  <c r="EZ27" i="55"/>
  <c r="DH30" i="55"/>
  <c r="DM31" i="57"/>
  <c r="ET41" i="51"/>
  <c r="EJ46" i="51"/>
  <c r="ER46" i="51"/>
  <c r="EZ46" i="51"/>
  <c r="EG22" i="52"/>
  <c r="DK35" i="52"/>
  <c r="DS35" i="52"/>
  <c r="EA35" i="52"/>
  <c r="DP53" i="52"/>
  <c r="EI27" i="53"/>
  <c r="EQ27" i="53"/>
  <c r="EY27" i="53"/>
  <c r="ES43" i="53"/>
  <c r="DM46" i="53"/>
  <c r="EX55" i="53"/>
  <c r="EG25" i="54"/>
  <c r="EW25" i="54"/>
  <c r="FE25" i="54"/>
  <c r="ET32" i="54"/>
  <c r="DN35" i="54"/>
  <c r="DR35" i="54"/>
  <c r="DV35" i="54"/>
  <c r="DZ35" i="54"/>
  <c r="ED35" i="54"/>
  <c r="DR39" i="54"/>
  <c r="FD39" i="54"/>
  <c r="EG44" i="54"/>
  <c r="DO44" i="54"/>
  <c r="EH50" i="54"/>
  <c r="DL50" i="54"/>
  <c r="DP50" i="54"/>
  <c r="FB50" i="54"/>
  <c r="FD52" i="54"/>
  <c r="EP24" i="55"/>
  <c r="EI31" i="55"/>
  <c r="EV50" i="55"/>
  <c r="EI27" i="51"/>
  <c r="DG29" i="51"/>
  <c r="DO29" i="51"/>
  <c r="DW29" i="51"/>
  <c r="EE29" i="51"/>
  <c r="ET30" i="51"/>
  <c r="DO30" i="51"/>
  <c r="DS34" i="51"/>
  <c r="DV35" i="51"/>
  <c r="DN36" i="51"/>
  <c r="DV36" i="51"/>
  <c r="ED36" i="51"/>
  <c r="EH37" i="51"/>
  <c r="EP37" i="51"/>
  <c r="ET37" i="51"/>
  <c r="DX37" i="51"/>
  <c r="EA39" i="51"/>
  <c r="ET40" i="51"/>
  <c r="DS43" i="51"/>
  <c r="ER43" i="51"/>
  <c r="EH45" i="51"/>
  <c r="DX45" i="51"/>
  <c r="EA50" i="51"/>
  <c r="DJ51" i="51"/>
  <c r="DR51" i="51"/>
  <c r="DZ51" i="51"/>
  <c r="DL52" i="51"/>
  <c r="DT52" i="51"/>
  <c r="DN54" i="51"/>
  <c r="ED54" i="51"/>
  <c r="EG55" i="51"/>
  <c r="EO55" i="51"/>
  <c r="EW55" i="51"/>
  <c r="FE55" i="51"/>
  <c r="DV55" i="51"/>
  <c r="DU17" i="52"/>
  <c r="EC17" i="52"/>
  <c r="DN19" i="52"/>
  <c r="FC19" i="52"/>
  <c r="DL22" i="52"/>
  <c r="DT22" i="52"/>
  <c r="EB22" i="52"/>
  <c r="EM23" i="52"/>
  <c r="DU28" i="52"/>
  <c r="DY28" i="52"/>
  <c r="EC28" i="52"/>
  <c r="EN30" i="52"/>
  <c r="FD30" i="52"/>
  <c r="DR31" i="52"/>
  <c r="EG32" i="52"/>
  <c r="EO32" i="52"/>
  <c r="EW32" i="52"/>
  <c r="FE32" i="52"/>
  <c r="EH34" i="52"/>
  <c r="EP34" i="52"/>
  <c r="EX34" i="52"/>
  <c r="EU35" i="52"/>
  <c r="EY35" i="52"/>
  <c r="DJ39" i="52"/>
  <c r="DR39" i="52"/>
  <c r="ED39" i="52"/>
  <c r="EL40" i="52"/>
  <c r="EN44" i="52"/>
  <c r="EV44" i="52"/>
  <c r="FD44" i="52"/>
  <c r="EK46" i="52"/>
  <c r="DS46" i="52"/>
  <c r="EA46" i="52"/>
  <c r="FE46" i="52"/>
  <c r="EQ48" i="52"/>
  <c r="EX48" i="52"/>
  <c r="EJ50" i="52"/>
  <c r="ER50" i="52"/>
  <c r="EZ50" i="52"/>
  <c r="EH51" i="52"/>
  <c r="EP51" i="52"/>
  <c r="EX51" i="52"/>
  <c r="FB52" i="52"/>
  <c r="DJ56" i="52"/>
  <c r="DR56" i="52"/>
  <c r="DI18" i="53"/>
  <c r="EQ18" i="53"/>
  <c r="DY18" i="53"/>
  <c r="DV19" i="53"/>
  <c r="DX24" i="53"/>
  <c r="DJ25" i="53"/>
  <c r="ER25" i="53"/>
  <c r="DZ25" i="53"/>
  <c r="EG27" i="53"/>
  <c r="EO27" i="53"/>
  <c r="EG29" i="53"/>
  <c r="EO29" i="53"/>
  <c r="EJ33" i="53"/>
  <c r="EZ33" i="53"/>
  <c r="EN34" i="53"/>
  <c r="EV34" i="53"/>
  <c r="FD34" i="53"/>
  <c r="DN37" i="53"/>
  <c r="EM37" i="53"/>
  <c r="EO39" i="53"/>
  <c r="EW39" i="53"/>
  <c r="FE39" i="53"/>
  <c r="EE40" i="53"/>
  <c r="DR41" i="53"/>
  <c r="EJ44" i="53"/>
  <c r="EZ44" i="53"/>
  <c r="DM45" i="53"/>
  <c r="DU45" i="53"/>
  <c r="EC45" i="53"/>
  <c r="EL47" i="53"/>
  <c r="ET47" i="53"/>
  <c r="FB47" i="53"/>
  <c r="DJ49" i="53"/>
  <c r="ET51" i="53"/>
  <c r="DG52" i="53"/>
  <c r="EK52" i="53"/>
  <c r="EO52" i="53"/>
  <c r="DS52" i="53"/>
  <c r="EW52" i="53"/>
  <c r="FA52" i="53"/>
  <c r="FE52" i="53"/>
  <c r="EM53" i="53"/>
  <c r="EY54" i="53"/>
  <c r="FA56" i="53"/>
  <c r="EE56" i="53"/>
  <c r="EN56" i="53"/>
  <c r="EV56" i="53"/>
  <c r="DU20" i="54"/>
  <c r="DW22" i="54"/>
  <c r="EL24" i="54"/>
  <c r="DT24" i="54"/>
  <c r="EB24" i="54"/>
  <c r="EV26" i="54"/>
  <c r="DN27" i="54"/>
  <c r="DV27" i="54"/>
  <c r="ED27" i="54"/>
  <c r="EO33" i="54"/>
  <c r="ET36" i="54"/>
  <c r="DJ38" i="54"/>
  <c r="EM40" i="54"/>
  <c r="EQ40" i="54"/>
  <c r="FC40" i="54"/>
  <c r="DU41" i="54"/>
  <c r="DK42" i="54"/>
  <c r="DS42" i="54"/>
  <c r="EA42" i="54"/>
  <c r="DR45" i="54"/>
  <c r="DN53" i="54"/>
  <c r="DV53" i="54"/>
  <c r="ED53" i="54"/>
  <c r="ES55" i="54"/>
  <c r="FA20" i="55"/>
  <c r="EL22" i="55"/>
  <c r="DX22" i="55"/>
  <c r="EB22" i="55"/>
  <c r="DU24" i="55"/>
  <c r="EG25" i="55"/>
  <c r="EE25" i="55"/>
  <c r="EK26" i="55"/>
  <c r="DM32" i="55"/>
  <c r="EL37" i="55"/>
  <c r="DT37" i="55"/>
  <c r="FB37" i="55"/>
  <c r="EU38" i="55"/>
  <c r="DH38" i="55"/>
  <c r="EZ39" i="55"/>
  <c r="ES40" i="55"/>
  <c r="DJ41" i="55"/>
  <c r="DV41" i="55"/>
  <c r="DZ41" i="55"/>
  <c r="ED41" i="55"/>
  <c r="EP44" i="55"/>
  <c r="EV47" i="55"/>
  <c r="EK48" i="55"/>
  <c r="EO48" i="55"/>
  <c r="FE48" i="55"/>
  <c r="EU51" i="55"/>
  <c r="EW53" i="55"/>
  <c r="FD55" i="55"/>
  <c r="DN56" i="55"/>
  <c r="DV56" i="55"/>
  <c r="DK18" i="56"/>
  <c r="DS18" i="56"/>
  <c r="FA18" i="56"/>
  <c r="EJ21" i="56"/>
  <c r="ER21" i="56"/>
  <c r="EZ21" i="56"/>
  <c r="EL23" i="56"/>
  <c r="ET23" i="56"/>
  <c r="FB23" i="56"/>
  <c r="EN25" i="56"/>
  <c r="EV25" i="56"/>
  <c r="FD25" i="56"/>
  <c r="DI32" i="56"/>
  <c r="EQ32" i="56"/>
  <c r="DM33" i="56"/>
  <c r="DG34" i="56"/>
  <c r="DW34" i="56"/>
  <c r="FB44" i="56"/>
  <c r="FA44" i="56"/>
  <c r="EI45" i="56"/>
  <c r="EY45" i="56"/>
  <c r="EN46" i="56"/>
  <c r="EV46" i="56"/>
  <c r="ED46" i="56"/>
  <c r="EU46" i="56"/>
  <c r="FC46" i="56"/>
  <c r="EP48" i="56"/>
  <c r="EK17" i="57"/>
  <c r="EH18" i="57"/>
  <c r="DP18" i="57"/>
  <c r="DX18" i="57"/>
  <c r="DM20" i="57"/>
  <c r="DU20" i="57"/>
  <c r="EC20" i="57"/>
  <c r="EH20" i="57"/>
  <c r="DP20" i="57"/>
  <c r="DJ21" i="57"/>
  <c r="DR21" i="57"/>
  <c r="DZ21" i="57"/>
  <c r="EJ22" i="57"/>
  <c r="FD22" i="57"/>
  <c r="EM22" i="57"/>
  <c r="FC22" i="57"/>
  <c r="EN23" i="57"/>
  <c r="FD23" i="57"/>
  <c r="DL24" i="57"/>
  <c r="EQ27" i="57"/>
  <c r="DM30" i="57"/>
  <c r="EC30" i="57"/>
  <c r="DN31" i="57"/>
  <c r="DV31" i="57"/>
  <c r="ED31" i="57"/>
  <c r="DK33" i="57"/>
  <c r="DS33" i="57"/>
  <c r="EW33" i="57"/>
  <c r="DU35" i="57"/>
  <c r="EC35" i="57"/>
  <c r="DG37" i="57"/>
  <c r="FD40" i="57"/>
  <c r="DI47" i="55"/>
  <c r="DQ47" i="55"/>
  <c r="DY47" i="55"/>
  <c r="EN48" i="55"/>
  <c r="FD48" i="55"/>
  <c r="EG49" i="55"/>
  <c r="DK49" i="55"/>
  <c r="ES49" i="55"/>
  <c r="EA49" i="55"/>
  <c r="FE49" i="55"/>
  <c r="EI53" i="55"/>
  <c r="EQ53" i="55"/>
  <c r="EY53" i="55"/>
  <c r="ET53" i="55"/>
  <c r="DK55" i="55"/>
  <c r="DS55" i="55"/>
  <c r="EA55" i="55"/>
  <c r="DI56" i="55"/>
  <c r="DH21" i="56"/>
  <c r="DP21" i="56"/>
  <c r="DX21" i="56"/>
  <c r="DK21" i="56"/>
  <c r="FC23" i="56"/>
  <c r="EX29" i="56"/>
  <c r="EG32" i="56"/>
  <c r="EM35" i="56"/>
  <c r="DU35" i="56"/>
  <c r="EL41" i="56"/>
  <c r="DQ42" i="56"/>
  <c r="DY42" i="56"/>
  <c r="EU43" i="56"/>
  <c r="DR44" i="56"/>
  <c r="EL46" i="56"/>
  <c r="EI47" i="56"/>
  <c r="EQ47" i="56"/>
  <c r="EY47" i="56"/>
  <c r="EQ55" i="56"/>
  <c r="EY55" i="56"/>
  <c r="FD56" i="56"/>
  <c r="EO20" i="57"/>
  <c r="FE20" i="57"/>
  <c r="DK21" i="57"/>
  <c r="EU23" i="57"/>
  <c r="DU24" i="57"/>
  <c r="DH27" i="57"/>
  <c r="DP27" i="57"/>
  <c r="DX27" i="57"/>
  <c r="DV35" i="57"/>
  <c r="EM38" i="57"/>
  <c r="FC38" i="57"/>
  <c r="EP40" i="57"/>
  <c r="DX40" i="57"/>
  <c r="FE40" i="57"/>
  <c r="EJ42" i="57"/>
  <c r="DL46" i="57"/>
  <c r="EB46" i="57"/>
  <c r="EV47" i="57"/>
  <c r="FD47" i="57"/>
  <c r="DI50" i="57"/>
  <c r="DQ50" i="57"/>
  <c r="DY50" i="57"/>
  <c r="DH50" i="57"/>
  <c r="DP50" i="57"/>
  <c r="EB50" i="57"/>
  <c r="EK54" i="57"/>
  <c r="ES18" i="58"/>
  <c r="FA18" i="58"/>
  <c r="EX22" i="58"/>
  <c r="DQ24" i="58"/>
  <c r="DR29" i="58"/>
  <c r="DJ30" i="58"/>
  <c r="DZ30" i="58"/>
  <c r="DW31" i="58"/>
  <c r="DU34" i="58"/>
  <c r="EG38" i="58"/>
  <c r="EW38" i="58"/>
  <c r="FE38" i="58"/>
  <c r="EH49" i="58"/>
  <c r="DV51" i="58"/>
  <c r="EN55" i="58"/>
  <c r="FD55" i="58"/>
  <c r="S20" i="60"/>
  <c r="S28" i="60"/>
  <c r="S36" i="60"/>
  <c r="D30" i="84" s="1"/>
  <c r="S44" i="60"/>
  <c r="E36" i="75" s="1"/>
  <c r="S52" i="60"/>
  <c r="S22" i="63"/>
  <c r="S30" i="63"/>
  <c r="S38" i="63"/>
  <c r="H30" i="75" s="1"/>
  <c r="S46" i="63"/>
  <c r="S54" i="63"/>
  <c r="S24" i="68"/>
  <c r="S32" i="68"/>
  <c r="M24" i="75" s="1"/>
  <c r="S40" i="68"/>
  <c r="S48" i="68"/>
  <c r="S47" i="70"/>
  <c r="S29" i="71"/>
  <c r="P21" i="75" s="1"/>
  <c r="S37" i="71"/>
  <c r="P29" i="75" s="1"/>
  <c r="S45" i="71"/>
  <c r="P37" i="75" s="1"/>
  <c r="S53" i="71"/>
  <c r="P45" i="75" s="1"/>
  <c r="S20" i="72"/>
  <c r="Q12" i="75" s="1"/>
  <c r="S28" i="72"/>
  <c r="Q20" i="75" s="1"/>
  <c r="S36" i="72"/>
  <c r="Q28" i="75" s="1"/>
  <c r="S44" i="72"/>
  <c r="Q36" i="75" s="1"/>
  <c r="S28" i="74"/>
  <c r="S20" i="75" s="1"/>
  <c r="S44" i="74"/>
  <c r="S36" i="75" s="1"/>
  <c r="DJ18" i="58"/>
  <c r="EV46" i="58"/>
  <c r="DZ46" i="58"/>
  <c r="FD46" i="58"/>
  <c r="DK47" i="58"/>
  <c r="DI53" i="58"/>
  <c r="DQ53" i="58"/>
  <c r="DY53" i="58"/>
  <c r="S31" i="61"/>
  <c r="S35" i="61"/>
  <c r="F27" i="75" s="1"/>
  <c r="S47" i="61"/>
  <c r="F39" i="75" s="1"/>
  <c r="S51" i="61"/>
  <c r="S32" i="67"/>
  <c r="S40" i="67"/>
  <c r="L32" i="75" s="1"/>
  <c r="S48" i="67"/>
  <c r="K42" i="84" s="1"/>
  <c r="S23" i="68"/>
  <c r="S31" i="68"/>
  <c r="S39" i="68"/>
  <c r="S47" i="68"/>
  <c r="M39" i="75" s="1"/>
  <c r="S55" i="68"/>
  <c r="S21" i="70"/>
  <c r="S38" i="74"/>
  <c r="S30" i="75" s="1"/>
  <c r="S42" i="74"/>
  <c r="S34" i="75" s="1"/>
  <c r="DL42" i="57"/>
  <c r="EW42" i="57"/>
  <c r="EJ44" i="57"/>
  <c r="ER44" i="57"/>
  <c r="EZ44" i="57"/>
  <c r="EN45" i="57"/>
  <c r="EK46" i="57"/>
  <c r="ES46" i="57"/>
  <c r="FA46" i="57"/>
  <c r="DW47" i="57"/>
  <c r="DW51" i="57"/>
  <c r="EJ54" i="57"/>
  <c r="ER54" i="57"/>
  <c r="EZ54" i="57"/>
  <c r="EI54" i="57"/>
  <c r="EQ54" i="57"/>
  <c r="EY54" i="57"/>
  <c r="DU21" i="58"/>
  <c r="FC21" i="58"/>
  <c r="DI22" i="58"/>
  <c r="DQ22" i="58"/>
  <c r="DY22" i="58"/>
  <c r="ES23" i="58"/>
  <c r="EA23" i="58"/>
  <c r="EJ23" i="58"/>
  <c r="DJ24" i="58"/>
  <c r="DR24" i="58"/>
  <c r="EH26" i="58"/>
  <c r="EL26" i="58"/>
  <c r="DP26" i="58"/>
  <c r="EX26" i="58"/>
  <c r="EA27" i="58"/>
  <c r="EM28" i="58"/>
  <c r="DQ30" i="58"/>
  <c r="FC30" i="58"/>
  <c r="EC30" i="58"/>
  <c r="EQ31" i="58"/>
  <c r="EV32" i="58"/>
  <c r="DP38" i="58"/>
  <c r="EJ40" i="58"/>
  <c r="ER40" i="58"/>
  <c r="EZ40" i="58"/>
  <c r="EM40" i="58"/>
  <c r="EU40" i="58"/>
  <c r="FC40" i="58"/>
  <c r="EG41" i="58"/>
  <c r="EO41" i="58"/>
  <c r="EW41" i="58"/>
  <c r="EL42" i="58"/>
  <c r="ET42" i="58"/>
  <c r="FB42" i="58"/>
  <c r="EK42" i="58"/>
  <c r="ES42" i="58"/>
  <c r="FA42" i="58"/>
  <c r="DK45" i="58"/>
  <c r="DV53" i="58"/>
  <c r="DP54" i="58"/>
  <c r="S17" i="61"/>
  <c r="S33" i="61"/>
  <c r="F25" i="75" s="1"/>
  <c r="S49" i="61"/>
  <c r="E43" i="84" s="1"/>
  <c r="S53" i="61"/>
  <c r="S18" i="64"/>
  <c r="S26" i="64"/>
  <c r="H20" i="84" s="1"/>
  <c r="S34" i="64"/>
  <c r="I26" i="75" s="1"/>
  <c r="S42" i="64"/>
  <c r="S50" i="64"/>
  <c r="S23" i="65"/>
  <c r="J15" i="75" s="1"/>
  <c r="S31" i="65"/>
  <c r="J23" i="75" s="1"/>
  <c r="S43" i="65"/>
  <c r="S19" i="70"/>
  <c r="S32" i="70"/>
  <c r="N26" i="84" s="1"/>
  <c r="S41" i="70"/>
  <c r="O33" i="75" s="1"/>
  <c r="S48" i="70"/>
  <c r="S53" i="70"/>
  <c r="S24" i="74"/>
  <c r="S16" i="75" s="1"/>
  <c r="S29" i="74"/>
  <c r="S21" i="75" s="1"/>
  <c r="S45" i="74"/>
  <c r="S37" i="75" s="1"/>
  <c r="S50" i="74"/>
  <c r="S42" i="75" s="1"/>
  <c r="DO53" i="46"/>
  <c r="EO53" i="46"/>
  <c r="EQ24" i="44"/>
  <c r="EY24" i="44"/>
  <c r="EN31" i="46"/>
  <c r="EI17" i="47"/>
  <c r="DJ19" i="47"/>
  <c r="EJ19" i="47"/>
  <c r="EK39" i="48"/>
  <c r="DK39" i="48"/>
  <c r="DZ30" i="45"/>
  <c r="EZ30" i="45"/>
  <c r="F43" i="75"/>
  <c r="E45" i="84"/>
  <c r="DW20" i="44"/>
  <c r="EE20" i="44"/>
  <c r="DT21" i="44"/>
  <c r="EB21" i="44"/>
  <c r="FB25" i="45"/>
  <c r="DL30" i="46"/>
  <c r="EL30" i="46"/>
  <c r="ET27" i="48"/>
  <c r="DT27" i="48"/>
  <c r="EN24" i="49"/>
  <c r="DN24" i="49"/>
  <c r="EG31" i="46"/>
  <c r="DG31" i="46"/>
  <c r="EE31" i="46"/>
  <c r="FE31" i="46"/>
  <c r="EI33" i="48"/>
  <c r="DR49" i="45"/>
  <c r="ER49" i="45"/>
  <c r="DO31" i="46"/>
  <c r="DY20" i="47"/>
  <c r="EY20" i="47"/>
  <c r="DX50" i="48"/>
  <c r="EX50" i="48"/>
  <c r="EA52" i="50"/>
  <c r="FA52" i="50"/>
  <c r="J28" i="75"/>
  <c r="I30" i="84"/>
  <c r="FC18" i="45"/>
  <c r="DL34" i="46"/>
  <c r="ER27" i="47"/>
  <c r="ER51" i="47"/>
  <c r="DR51" i="47"/>
  <c r="EV32" i="46"/>
  <c r="DV32" i="46"/>
  <c r="ED32" i="46"/>
  <c r="FD32" i="46"/>
  <c r="EU53" i="46"/>
  <c r="DU53" i="46"/>
  <c r="EJ27" i="47"/>
  <c r="DJ27" i="47"/>
  <c r="DV31" i="45"/>
  <c r="ED31" i="45"/>
  <c r="EK32" i="45"/>
  <c r="ES32" i="45"/>
  <c r="FA32" i="45"/>
  <c r="EE26" i="47"/>
  <c r="FE26" i="47"/>
  <c r="ET50" i="47"/>
  <c r="DT50" i="47"/>
  <c r="EZ32" i="48"/>
  <c r="DZ32" i="48"/>
  <c r="EX43" i="48"/>
  <c r="DX43" i="48"/>
  <c r="FA38" i="51"/>
  <c r="EA38" i="51"/>
  <c r="ER27" i="44"/>
  <c r="EJ35" i="44"/>
  <c r="ER35" i="44"/>
  <c r="EZ35" i="44"/>
  <c r="ET37" i="44"/>
  <c r="FB37" i="44"/>
  <c r="ES40" i="44"/>
  <c r="FA40" i="44"/>
  <c r="DM19" i="45"/>
  <c r="DR20" i="45"/>
  <c r="DZ20" i="45"/>
  <c r="DQ20" i="45"/>
  <c r="DY20" i="45"/>
  <c r="EW21" i="45"/>
  <c r="FE21" i="45"/>
  <c r="DT22" i="45"/>
  <c r="EA25" i="45"/>
  <c r="DR27" i="45"/>
  <c r="EW28" i="45"/>
  <c r="FE28" i="45"/>
  <c r="DT29" i="45"/>
  <c r="EB29" i="45"/>
  <c r="DQ30" i="45"/>
  <c r="EM31" i="45"/>
  <c r="DU31" i="45"/>
  <c r="DL34" i="45"/>
  <c r="EB34" i="45"/>
  <c r="DX35" i="45"/>
  <c r="EX40" i="45"/>
  <c r="DM41" i="45"/>
  <c r="DU41" i="45"/>
  <c r="DI45" i="45"/>
  <c r="EQ45" i="45"/>
  <c r="EY45" i="45"/>
  <c r="DN46" i="45"/>
  <c r="DV46" i="45"/>
  <c r="ED46" i="45"/>
  <c r="DS47" i="45"/>
  <c r="EA47" i="45"/>
  <c r="EQ51" i="45"/>
  <c r="EY51" i="45"/>
  <c r="EN52" i="45"/>
  <c r="EV52" i="45"/>
  <c r="FD52" i="45"/>
  <c r="DT55" i="45"/>
  <c r="EB55" i="45"/>
  <c r="ER56" i="45"/>
  <c r="EZ56" i="45"/>
  <c r="ET20" i="46"/>
  <c r="FB20" i="46"/>
  <c r="DH21" i="46"/>
  <c r="DP21" i="46"/>
  <c r="DX21" i="46"/>
  <c r="EN26" i="46"/>
  <c r="EV26" i="46"/>
  <c r="FD26" i="46"/>
  <c r="DK27" i="46"/>
  <c r="EA27" i="46"/>
  <c r="EH30" i="46"/>
  <c r="DP30" i="46"/>
  <c r="EX30" i="46"/>
  <c r="ES31" i="46"/>
  <c r="DR32" i="46"/>
  <c r="EZ32" i="46"/>
  <c r="EN34" i="46"/>
  <c r="EV34" i="46"/>
  <c r="FD34" i="46"/>
  <c r="DR35" i="46"/>
  <c r="EI39" i="46"/>
  <c r="EQ39" i="46"/>
  <c r="EY39" i="46"/>
  <c r="EV40" i="46"/>
  <c r="FD40" i="46"/>
  <c r="ES43" i="46"/>
  <c r="EA43" i="46"/>
  <c r="EH44" i="46"/>
  <c r="EP44" i="46"/>
  <c r="DX44" i="46"/>
  <c r="DN47" i="46"/>
  <c r="ED47" i="46"/>
  <c r="EM47" i="46"/>
  <c r="DK48" i="46"/>
  <c r="DS48" i="46"/>
  <c r="FA48" i="46"/>
  <c r="EP49" i="46"/>
  <c r="DX49" i="46"/>
  <c r="DI56" i="46"/>
  <c r="EY56" i="46"/>
  <c r="FC56" i="46"/>
  <c r="DM21" i="47"/>
  <c r="EC21" i="47"/>
  <c r="DK23" i="47"/>
  <c r="DS23" i="47"/>
  <c r="DK25" i="47"/>
  <c r="DS25" i="47"/>
  <c r="EA25" i="47"/>
  <c r="EH26" i="47"/>
  <c r="EP26" i="47"/>
  <c r="EX26" i="47"/>
  <c r="EH30" i="47"/>
  <c r="EP30" i="47"/>
  <c r="EX30" i="47"/>
  <c r="DO30" i="47"/>
  <c r="DM31" i="47"/>
  <c r="DU31" i="47"/>
  <c r="EC31" i="47"/>
  <c r="DI32" i="47"/>
  <c r="DQ32" i="47"/>
  <c r="EY32" i="47"/>
  <c r="DK42" i="47"/>
  <c r="DS42" i="47"/>
  <c r="ES42" i="47"/>
  <c r="EA42" i="47"/>
  <c r="EH45" i="47"/>
  <c r="EP45" i="47"/>
  <c r="DX45" i="47"/>
  <c r="FE28" i="48"/>
  <c r="ED40" i="48"/>
  <c r="DH44" i="49"/>
  <c r="DP44" i="49"/>
  <c r="DX44" i="49"/>
  <c r="DM45" i="49"/>
  <c r="DU45" i="49"/>
  <c r="EC45" i="49"/>
  <c r="EY56" i="49"/>
  <c r="DI18" i="50"/>
  <c r="EQ18" i="50"/>
  <c r="EY18" i="50"/>
  <c r="DM19" i="50"/>
  <c r="DU19" i="50"/>
  <c r="EC19" i="50"/>
  <c r="EZ23" i="51"/>
  <c r="DZ23" i="51"/>
  <c r="DO34" i="52"/>
  <c r="EO34" i="52"/>
  <c r="EO26" i="46"/>
  <c r="FE26" i="46"/>
  <c r="EI30" i="46"/>
  <c r="EQ30" i="46"/>
  <c r="EY30" i="46"/>
  <c r="FB25" i="47"/>
  <c r="EB42" i="47"/>
  <c r="EU44" i="47"/>
  <c r="DU44" i="47"/>
  <c r="DJ25" i="48"/>
  <c r="EL39" i="48"/>
  <c r="DL39" i="48"/>
  <c r="DU34" i="49"/>
  <c r="DK54" i="49"/>
  <c r="EK54" i="49"/>
  <c r="DT30" i="44"/>
  <c r="EB30" i="44"/>
  <c r="EC43" i="44"/>
  <c r="EO45" i="44"/>
  <c r="FE45" i="44"/>
  <c r="DT51" i="44"/>
  <c r="EI52" i="44"/>
  <c r="EQ52" i="44"/>
  <c r="EY52" i="44"/>
  <c r="EK54" i="44"/>
  <c r="DS54" i="44"/>
  <c r="EP55" i="44"/>
  <c r="EC56" i="44"/>
  <c r="DX17" i="45"/>
  <c r="DU18" i="45"/>
  <c r="EC18" i="45"/>
  <c r="ET23" i="45"/>
  <c r="FB23" i="45"/>
  <c r="EI24" i="45"/>
  <c r="DQ24" i="45"/>
  <c r="DY24" i="45"/>
  <c r="EN25" i="45"/>
  <c r="EV25" i="45"/>
  <c r="FD25" i="45"/>
  <c r="DW29" i="45"/>
  <c r="EE29" i="45"/>
  <c r="DL30" i="45"/>
  <c r="ET30" i="45"/>
  <c r="FB30" i="45"/>
  <c r="EX31" i="45"/>
  <c r="ES35" i="45"/>
  <c r="EW36" i="45"/>
  <c r="FE36" i="45"/>
  <c r="DT37" i="45"/>
  <c r="EB37" i="45"/>
  <c r="EQ38" i="45"/>
  <c r="EY38" i="45"/>
  <c r="EV39" i="45"/>
  <c r="FD39" i="45"/>
  <c r="EU39" i="45"/>
  <c r="FC39" i="45"/>
  <c r="FD44" i="45"/>
  <c r="EI48" i="45"/>
  <c r="EQ48" i="45"/>
  <c r="EY48" i="45"/>
  <c r="EL49" i="45"/>
  <c r="ET49" i="45"/>
  <c r="FB49" i="45"/>
  <c r="ES49" i="45"/>
  <c r="FA49" i="45"/>
  <c r="DN53" i="45"/>
  <c r="EV53" i="45"/>
  <c r="FD53" i="45"/>
  <c r="DK54" i="45"/>
  <c r="DS54" i="45"/>
  <c r="FA54" i="45"/>
  <c r="EX55" i="45"/>
  <c r="DG22" i="46"/>
  <c r="EK23" i="46"/>
  <c r="ES23" i="46"/>
  <c r="EH24" i="46"/>
  <c r="EP24" i="46"/>
  <c r="EX24" i="46"/>
  <c r="DU25" i="46"/>
  <c r="FC25" i="46"/>
  <c r="ES30" i="46"/>
  <c r="FA30" i="46"/>
  <c r="DU32" i="46"/>
  <c r="EH34" i="46"/>
  <c r="DP34" i="46"/>
  <c r="EM35" i="46"/>
  <c r="EU35" i="46"/>
  <c r="FC35" i="46"/>
  <c r="EP38" i="46"/>
  <c r="EI40" i="46"/>
  <c r="EY40" i="46"/>
  <c r="DV40" i="46"/>
  <c r="EM41" i="46"/>
  <c r="DV43" i="46"/>
  <c r="DR44" i="46"/>
  <c r="EO45" i="46"/>
  <c r="EI47" i="46"/>
  <c r="EQ47" i="46"/>
  <c r="EN48" i="46"/>
  <c r="EV48" i="46"/>
  <c r="FD48" i="46"/>
  <c r="DO50" i="46"/>
  <c r="DW50" i="46"/>
  <c r="DR51" i="46"/>
  <c r="EZ51" i="46"/>
  <c r="DP53" i="46"/>
  <c r="EK54" i="46"/>
  <c r="FA54" i="46"/>
  <c r="DL56" i="46"/>
  <c r="DT56" i="46"/>
  <c r="EB56" i="46"/>
  <c r="EN17" i="47"/>
  <c r="EV17" i="47"/>
  <c r="FD17" i="47"/>
  <c r="DH18" i="47"/>
  <c r="EP18" i="47"/>
  <c r="EX18" i="47"/>
  <c r="DK19" i="47"/>
  <c r="FC20" i="47"/>
  <c r="DP21" i="47"/>
  <c r="EG23" i="47"/>
  <c r="EO23" i="47"/>
  <c r="EW23" i="47"/>
  <c r="FE23" i="47"/>
  <c r="EN23" i="47"/>
  <c r="EV23" i="47"/>
  <c r="DI24" i="47"/>
  <c r="DQ24" i="47"/>
  <c r="DU29" i="47"/>
  <c r="DK30" i="47"/>
  <c r="DS30" i="47"/>
  <c r="EB33" i="47"/>
  <c r="EH37" i="47"/>
  <c r="EX37" i="47"/>
  <c r="EU40" i="47"/>
  <c r="FC40" i="47"/>
  <c r="DP41" i="47"/>
  <c r="DK21" i="49"/>
  <c r="EJ33" i="49"/>
  <c r="ER33" i="49"/>
  <c r="EZ33" i="49"/>
  <c r="DQ40" i="49"/>
  <c r="EY40" i="49"/>
  <c r="ED43" i="49"/>
  <c r="FD43" i="49"/>
  <c r="DT53" i="49"/>
  <c r="DJ55" i="49"/>
  <c r="EE51" i="48"/>
  <c r="FE51" i="48"/>
  <c r="EW20" i="49"/>
  <c r="DW20" i="49"/>
  <c r="EZ55" i="49"/>
  <c r="FC41" i="51"/>
  <c r="EC41" i="51"/>
  <c r="ED30" i="44"/>
  <c r="FD18" i="45"/>
  <c r="EO32" i="45"/>
  <c r="EW32" i="45"/>
  <c r="FE32" i="45"/>
  <c r="DT33" i="45"/>
  <c r="FB34" i="45"/>
  <c r="EM35" i="45"/>
  <c r="EU35" i="45"/>
  <c r="FC35" i="45"/>
  <c r="DG56" i="45"/>
  <c r="DO56" i="45"/>
  <c r="EW56" i="45"/>
  <c r="FE56" i="45"/>
  <c r="EG18" i="46"/>
  <c r="EW18" i="46"/>
  <c r="FE18" i="46"/>
  <c r="EL19" i="46"/>
  <c r="ET19" i="46"/>
  <c r="FB19" i="46"/>
  <c r="DQ20" i="46"/>
  <c r="DY20" i="46"/>
  <c r="FC21" i="46"/>
  <c r="DX22" i="46"/>
  <c r="EM23" i="46"/>
  <c r="EU23" i="46"/>
  <c r="FC23" i="46"/>
  <c r="DJ24" i="46"/>
  <c r="ER24" i="46"/>
  <c r="DZ24" i="46"/>
  <c r="EK26" i="46"/>
  <c r="FA26" i="46"/>
  <c r="EM28" i="46"/>
  <c r="FC28" i="46"/>
  <c r="EH29" i="46"/>
  <c r="EX29" i="46"/>
  <c r="DG35" i="46"/>
  <c r="DO35" i="46"/>
  <c r="EW35" i="46"/>
  <c r="EE35" i="46"/>
  <c r="DI36" i="46"/>
  <c r="DQ36" i="46"/>
  <c r="DY36" i="46"/>
  <c r="EQ36" i="46"/>
  <c r="EL37" i="46"/>
  <c r="DN39" i="46"/>
  <c r="EG41" i="46"/>
  <c r="EO41" i="46"/>
  <c r="EW41" i="46"/>
  <c r="FE41" i="46"/>
  <c r="FC46" i="46"/>
  <c r="DH48" i="46"/>
  <c r="EP48" i="46"/>
  <c r="DX48" i="46"/>
  <c r="DI50" i="46"/>
  <c r="DQ50" i="46"/>
  <c r="EH52" i="46"/>
  <c r="DP52" i="46"/>
  <c r="DX52" i="46"/>
  <c r="ES53" i="46"/>
  <c r="EV19" i="47"/>
  <c r="ED19" i="47"/>
  <c r="DN22" i="47"/>
  <c r="ED22" i="47"/>
  <c r="DI23" i="47"/>
  <c r="DQ23" i="47"/>
  <c r="DY23" i="47"/>
  <c r="EH29" i="47"/>
  <c r="DP29" i="47"/>
  <c r="EX29" i="47"/>
  <c r="DK33" i="47"/>
  <c r="DS33" i="47"/>
  <c r="EA33" i="47"/>
  <c r="DI35" i="47"/>
  <c r="DQ35" i="47"/>
  <c r="DY35" i="47"/>
  <c r="DS35" i="47"/>
  <c r="ES39" i="47"/>
  <c r="FA39" i="47"/>
  <c r="EN47" i="47"/>
  <c r="FA54" i="47"/>
  <c r="EA54" i="47"/>
  <c r="DU45" i="48"/>
  <c r="EU45" i="48"/>
  <c r="ES55" i="48"/>
  <c r="DS55" i="48"/>
  <c r="ET19" i="49"/>
  <c r="DT19" i="49"/>
  <c r="DG20" i="49"/>
  <c r="DN48" i="49"/>
  <c r="DK53" i="49"/>
  <c r="DS53" i="49"/>
  <c r="EA53" i="49"/>
  <c r="ES48" i="50"/>
  <c r="ES26" i="44"/>
  <c r="FA26" i="44"/>
  <c r="EH27" i="44"/>
  <c r="DP27" i="44"/>
  <c r="DX27" i="44"/>
  <c r="DR29" i="44"/>
  <c r="EZ29" i="44"/>
  <c r="ET31" i="44"/>
  <c r="FB31" i="44"/>
  <c r="EI32" i="44"/>
  <c r="EQ32" i="44"/>
  <c r="EY32" i="44"/>
  <c r="DS17" i="45"/>
  <c r="EA17" i="45"/>
  <c r="EX18" i="45"/>
  <c r="DH20" i="45"/>
  <c r="DP20" i="45"/>
  <c r="DX20" i="45"/>
  <c r="DU21" i="45"/>
  <c r="EC21" i="45"/>
  <c r="ER22" i="45"/>
  <c r="EZ22" i="45"/>
  <c r="ET24" i="45"/>
  <c r="FB24" i="45"/>
  <c r="DQ25" i="45"/>
  <c r="DY25" i="45"/>
  <c r="EM26" i="45"/>
  <c r="EU26" i="45"/>
  <c r="FC26" i="45"/>
  <c r="ES31" i="45"/>
  <c r="FA31" i="45"/>
  <c r="EU33" i="45"/>
  <c r="FC33" i="45"/>
  <c r="ER34" i="45"/>
  <c r="EZ34" i="45"/>
  <c r="DV35" i="45"/>
  <c r="ED35" i="45"/>
  <c r="DR36" i="45"/>
  <c r="DZ36" i="45"/>
  <c r="DW37" i="45"/>
  <c r="EE37" i="45"/>
  <c r="ET38" i="45"/>
  <c r="FB38" i="45"/>
  <c r="DQ39" i="45"/>
  <c r="DY39" i="45"/>
  <c r="EG45" i="45"/>
  <c r="DO45" i="45"/>
  <c r="EW45" i="45"/>
  <c r="FE45" i="45"/>
  <c r="ET46" i="45"/>
  <c r="FB46" i="45"/>
  <c r="DQ47" i="45"/>
  <c r="DY47" i="45"/>
  <c r="ES50" i="45"/>
  <c r="FA50" i="45"/>
  <c r="DG51" i="45"/>
  <c r="DO51" i="45"/>
  <c r="DW51" i="45"/>
  <c r="EE51" i="45"/>
  <c r="ET52" i="45"/>
  <c r="FB52" i="45"/>
  <c r="EI53" i="45"/>
  <c r="EQ53" i="45"/>
  <c r="DY53" i="45"/>
  <c r="EV54" i="45"/>
  <c r="FD54" i="45"/>
  <c r="DK55" i="45"/>
  <c r="DS55" i="45"/>
  <c r="EA55" i="45"/>
  <c r="EV23" i="46"/>
  <c r="EL26" i="46"/>
  <c r="DT26" i="46"/>
  <c r="FB26" i="46"/>
  <c r="EN28" i="46"/>
  <c r="EV28" i="46"/>
  <c r="ED28" i="46"/>
  <c r="DI29" i="46"/>
  <c r="DQ29" i="46"/>
  <c r="EY29" i="46"/>
  <c r="EI31" i="46"/>
  <c r="EQ31" i="46"/>
  <c r="EY31" i="46"/>
  <c r="EH32" i="46"/>
  <c r="EP32" i="46"/>
  <c r="EX32" i="46"/>
  <c r="DH33" i="46"/>
  <c r="DX33" i="46"/>
  <c r="EL34" i="46"/>
  <c r="DT34" i="46"/>
  <c r="FB34" i="46"/>
  <c r="DR36" i="46"/>
  <c r="DZ36" i="46"/>
  <c r="DK38" i="46"/>
  <c r="EA38" i="46"/>
  <c r="EG39" i="46"/>
  <c r="EO39" i="46"/>
  <c r="EE39" i="46"/>
  <c r="EL40" i="46"/>
  <c r="ET40" i="46"/>
  <c r="FB40" i="46"/>
  <c r="EH41" i="46"/>
  <c r="DJ45" i="46"/>
  <c r="DZ45" i="46"/>
  <c r="DO46" i="46"/>
  <c r="EE46" i="46"/>
  <c r="DL47" i="46"/>
  <c r="DT47" i="46"/>
  <c r="DN49" i="46"/>
  <c r="DV49" i="46"/>
  <c r="ED49" i="46"/>
  <c r="EN50" i="46"/>
  <c r="DU51" i="46"/>
  <c r="EI52" i="46"/>
  <c r="DQ52" i="46"/>
  <c r="EY52" i="46"/>
  <c r="EL53" i="46"/>
  <c r="FB53" i="46"/>
  <c r="ED54" i="46"/>
  <c r="DZ55" i="46"/>
  <c r="DM17" i="47"/>
  <c r="ES18" i="47"/>
  <c r="FA18" i="47"/>
  <c r="DO22" i="47"/>
  <c r="EJ23" i="47"/>
  <c r="DR23" i="47"/>
  <c r="EZ23" i="47"/>
  <c r="ER23" i="47"/>
  <c r="DT24" i="47"/>
  <c r="EB24" i="47"/>
  <c r="DI27" i="47"/>
  <c r="DQ27" i="47"/>
  <c r="DY27" i="47"/>
  <c r="DN30" i="47"/>
  <c r="DV30" i="47"/>
  <c r="ED30" i="47"/>
  <c r="EK31" i="47"/>
  <c r="ES31" i="47"/>
  <c r="FA31" i="47"/>
  <c r="ET33" i="47"/>
  <c r="EN34" i="47"/>
  <c r="FD34" i="47"/>
  <c r="EH38" i="47"/>
  <c r="EP38" i="47"/>
  <c r="EX38" i="47"/>
  <c r="DG42" i="47"/>
  <c r="FE43" i="48"/>
  <c r="EI56" i="48"/>
  <c r="EQ56" i="48"/>
  <c r="EY56" i="48"/>
  <c r="EH18" i="49"/>
  <c r="EP18" i="49"/>
  <c r="DX18" i="49"/>
  <c r="EM28" i="49"/>
  <c r="DU28" i="49"/>
  <c r="EG30" i="49"/>
  <c r="ED35" i="49"/>
  <c r="FD35" i="49"/>
  <c r="DQ36" i="49"/>
  <c r="DG23" i="50"/>
  <c r="DO23" i="50"/>
  <c r="DW23" i="50"/>
  <c r="EE23" i="50"/>
  <c r="EH35" i="50"/>
  <c r="EP35" i="50"/>
  <c r="EX35" i="50"/>
  <c r="EG43" i="47"/>
  <c r="EO43" i="47"/>
  <c r="EW43" i="47"/>
  <c r="FE43" i="47"/>
  <c r="EG45" i="47"/>
  <c r="FE45" i="47"/>
  <c r="EK46" i="47"/>
  <c r="ES46" i="47"/>
  <c r="EA46" i="47"/>
  <c r="DG47" i="47"/>
  <c r="DO47" i="47"/>
  <c r="DW47" i="47"/>
  <c r="EE47" i="47"/>
  <c r="EQ48" i="47"/>
  <c r="EN51" i="47"/>
  <c r="EV51" i="47"/>
  <c r="ED51" i="47"/>
  <c r="ET53" i="47"/>
  <c r="FB53" i="47"/>
  <c r="EJ56" i="47"/>
  <c r="ER56" i="47"/>
  <c r="EZ56" i="47"/>
  <c r="EM17" i="48"/>
  <c r="ER18" i="48"/>
  <c r="EZ18" i="48"/>
  <c r="EO19" i="48"/>
  <c r="EW19" i="48"/>
  <c r="EE19" i="48"/>
  <c r="EL20" i="48"/>
  <c r="ET20" i="48"/>
  <c r="FB20" i="48"/>
  <c r="EC22" i="48"/>
  <c r="EH23" i="48"/>
  <c r="EP23" i="48"/>
  <c r="EX23" i="48"/>
  <c r="EI25" i="48"/>
  <c r="DQ25" i="48"/>
  <c r="EY25" i="48"/>
  <c r="EN26" i="48"/>
  <c r="EV26" i="48"/>
  <c r="FD26" i="48"/>
  <c r="DK27" i="48"/>
  <c r="ES27" i="48"/>
  <c r="FA27" i="48"/>
  <c r="DN28" i="48"/>
  <c r="ED28" i="48"/>
  <c r="EM33" i="48"/>
  <c r="DU33" i="48"/>
  <c r="EC33" i="48"/>
  <c r="DH34" i="48"/>
  <c r="DP34" i="48"/>
  <c r="EX34" i="48"/>
  <c r="EG36" i="48"/>
  <c r="EO36" i="48"/>
  <c r="EW36" i="48"/>
  <c r="FE36" i="48"/>
  <c r="EN36" i="48"/>
  <c r="ED36" i="48"/>
  <c r="ER37" i="48"/>
  <c r="EQ37" i="48"/>
  <c r="EN43" i="48"/>
  <c r="EV43" i="48"/>
  <c r="FD43" i="48"/>
  <c r="EK45" i="48"/>
  <c r="ES45" i="48"/>
  <c r="FA45" i="48"/>
  <c r="EN46" i="48"/>
  <c r="EV46" i="48"/>
  <c r="FD46" i="48"/>
  <c r="EK47" i="48"/>
  <c r="ES47" i="48"/>
  <c r="FA47" i="48"/>
  <c r="EV48" i="48"/>
  <c r="ED48" i="48"/>
  <c r="DW52" i="48"/>
  <c r="EG54" i="48"/>
  <c r="EO54" i="48"/>
  <c r="EW54" i="48"/>
  <c r="FE54" i="48"/>
  <c r="DT55" i="48"/>
  <c r="EH56" i="48"/>
  <c r="EP56" i="48"/>
  <c r="EX56" i="48"/>
  <c r="EJ17" i="49"/>
  <c r="ER17" i="49"/>
  <c r="EZ17" i="49"/>
  <c r="EJ21" i="49"/>
  <c r="DZ21" i="49"/>
  <c r="DL22" i="49"/>
  <c r="ET22" i="49"/>
  <c r="EB22" i="49"/>
  <c r="EQ23" i="49"/>
  <c r="DM24" i="49"/>
  <c r="EC24" i="49"/>
  <c r="ET24" i="49"/>
  <c r="ES26" i="49"/>
  <c r="DH27" i="49"/>
  <c r="DX27" i="49"/>
  <c r="DL28" i="49"/>
  <c r="DT28" i="49"/>
  <c r="EB28" i="49"/>
  <c r="DK28" i="49"/>
  <c r="EA28" i="49"/>
  <c r="EN30" i="49"/>
  <c r="FD30" i="49"/>
  <c r="DM30" i="49"/>
  <c r="DU30" i="49"/>
  <c r="EC30" i="49"/>
  <c r="EL32" i="49"/>
  <c r="FB32" i="49"/>
  <c r="ET34" i="49"/>
  <c r="EP40" i="49"/>
  <c r="DT43" i="49"/>
  <c r="EL45" i="49"/>
  <c r="DT45" i="49"/>
  <c r="FB45" i="49"/>
  <c r="EJ47" i="49"/>
  <c r="DZ47" i="49"/>
  <c r="EZ47" i="49"/>
  <c r="DM48" i="49"/>
  <c r="EU48" i="49"/>
  <c r="EP49" i="49"/>
  <c r="DV51" i="49"/>
  <c r="FD51" i="49"/>
  <c r="EG55" i="49"/>
  <c r="EO55" i="49"/>
  <c r="EW55" i="49"/>
  <c r="FE55" i="49"/>
  <c r="EK17" i="50"/>
  <c r="DS17" i="50"/>
  <c r="EA17" i="50"/>
  <c r="EH18" i="50"/>
  <c r="EI20" i="50"/>
  <c r="EQ20" i="50"/>
  <c r="DY20" i="50"/>
  <c r="EY20" i="50"/>
  <c r="DM21" i="50"/>
  <c r="DU21" i="50"/>
  <c r="EC21" i="50"/>
  <c r="DN23" i="50"/>
  <c r="DV23" i="50"/>
  <c r="ED23" i="50"/>
  <c r="DJ24" i="50"/>
  <c r="DR24" i="50"/>
  <c r="DZ24" i="50"/>
  <c r="DO26" i="50"/>
  <c r="EW26" i="50"/>
  <c r="DK27" i="50"/>
  <c r="DI29" i="50"/>
  <c r="DQ29" i="50"/>
  <c r="DY29" i="50"/>
  <c r="EJ30" i="51"/>
  <c r="ER30" i="51"/>
  <c r="EZ30" i="51"/>
  <c r="EO30" i="51"/>
  <c r="DT48" i="51"/>
  <c r="ET48" i="51"/>
  <c r="EB48" i="51"/>
  <c r="FB48" i="51"/>
  <c r="DQ27" i="52"/>
  <c r="EQ27" i="52"/>
  <c r="ER43" i="47"/>
  <c r="ES47" i="47"/>
  <c r="FA47" i="47"/>
  <c r="DN50" i="47"/>
  <c r="DI51" i="47"/>
  <c r="DQ51" i="47"/>
  <c r="DY51" i="47"/>
  <c r="DG53" i="47"/>
  <c r="DO53" i="47"/>
  <c r="DW53" i="47"/>
  <c r="EE53" i="47"/>
  <c r="DV20" i="48"/>
  <c r="DH22" i="48"/>
  <c r="EP22" i="48"/>
  <c r="EX22" i="48"/>
  <c r="FA23" i="48"/>
  <c r="EI26" i="48"/>
  <c r="EQ26" i="48"/>
  <c r="EY26" i="48"/>
  <c r="DN29" i="48"/>
  <c r="ED29" i="48"/>
  <c r="EG31" i="48"/>
  <c r="DG35" i="48"/>
  <c r="DO35" i="48"/>
  <c r="DW35" i="48"/>
  <c r="EE35" i="48"/>
  <c r="EE40" i="48"/>
  <c r="EK44" i="48"/>
  <c r="ES44" i="48"/>
  <c r="FA44" i="48"/>
  <c r="EN47" i="48"/>
  <c r="EV47" i="48"/>
  <c r="FD47" i="48"/>
  <c r="DJ48" i="48"/>
  <c r="DR48" i="48"/>
  <c r="EZ48" i="48"/>
  <c r="EJ54" i="48"/>
  <c r="ER54" i="48"/>
  <c r="EZ54" i="48"/>
  <c r="DI54" i="48"/>
  <c r="DQ54" i="48"/>
  <c r="DY54" i="48"/>
  <c r="DH20" i="49"/>
  <c r="DG22" i="49"/>
  <c r="EO22" i="49"/>
  <c r="DW22" i="49"/>
  <c r="EE22" i="49"/>
  <c r="DT23" i="49"/>
  <c r="FA23" i="49"/>
  <c r="DG26" i="49"/>
  <c r="DO26" i="49"/>
  <c r="ES27" i="49"/>
  <c r="EL29" i="49"/>
  <c r="DT29" i="49"/>
  <c r="FB29" i="49"/>
  <c r="DI30" i="49"/>
  <c r="DY30" i="49"/>
  <c r="EA30" i="49"/>
  <c r="DG32" i="49"/>
  <c r="DW32" i="49"/>
  <c r="DL33" i="49"/>
  <c r="DT33" i="49"/>
  <c r="EB33" i="49"/>
  <c r="EK33" i="49"/>
  <c r="ES33" i="49"/>
  <c r="DG34" i="49"/>
  <c r="FE34" i="49"/>
  <c r="DV37" i="49"/>
  <c r="EL38" i="49"/>
  <c r="FB38" i="49"/>
  <c r="EA38" i="49"/>
  <c r="DG39" i="49"/>
  <c r="EO39" i="49"/>
  <c r="DW39" i="49"/>
  <c r="ET42" i="49"/>
  <c r="DG43" i="49"/>
  <c r="ER44" i="49"/>
  <c r="DQ44" i="49"/>
  <c r="DY44" i="49"/>
  <c r="EK46" i="49"/>
  <c r="ES46" i="49"/>
  <c r="EA46" i="49"/>
  <c r="FA46" i="49"/>
  <c r="DK49" i="49"/>
  <c r="DS49" i="49"/>
  <c r="EA49" i="49"/>
  <c r="DI51" i="49"/>
  <c r="DQ51" i="49"/>
  <c r="DY51" i="49"/>
  <c r="EI51" i="49"/>
  <c r="DM53" i="49"/>
  <c r="EC53" i="49"/>
  <c r="EW54" i="49"/>
  <c r="EN54" i="49"/>
  <c r="EV54" i="49"/>
  <c r="FD54" i="49"/>
  <c r="DG19" i="50"/>
  <c r="DO19" i="50"/>
  <c r="DW19" i="50"/>
  <c r="EE19" i="50"/>
  <c r="DL22" i="50"/>
  <c r="DT22" i="50"/>
  <c r="EB22" i="50"/>
  <c r="ES22" i="50"/>
  <c r="ER23" i="50"/>
  <c r="EU24" i="50"/>
  <c r="FD27" i="50"/>
  <c r="ED27" i="50"/>
  <c r="DN32" i="50"/>
  <c r="DQ33" i="50"/>
  <c r="EG56" i="50"/>
  <c r="EW56" i="50"/>
  <c r="EE56" i="50"/>
  <c r="EM21" i="51"/>
  <c r="DM21" i="51"/>
  <c r="EU27" i="51"/>
  <c r="ET20" i="52"/>
  <c r="ET52" i="52"/>
  <c r="DQ40" i="50"/>
  <c r="EQ40" i="50"/>
  <c r="DG46" i="51"/>
  <c r="EG46" i="51"/>
  <c r="DI53" i="52"/>
  <c r="DQ53" i="52"/>
  <c r="DY53" i="52"/>
  <c r="EP53" i="52"/>
  <c r="DO46" i="47"/>
  <c r="DT34" i="48"/>
  <c r="DH35" i="48"/>
  <c r="DP35" i="48"/>
  <c r="DX35" i="48"/>
  <c r="DH26" i="49"/>
  <c r="DU29" i="49"/>
  <c r="DM33" i="49"/>
  <c r="DU33" i="49"/>
  <c r="EC33" i="49"/>
  <c r="DH34" i="49"/>
  <c r="DM38" i="49"/>
  <c r="EC38" i="49"/>
  <c r="EP45" i="49"/>
  <c r="EL46" i="49"/>
  <c r="ET46" i="49"/>
  <c r="FB46" i="49"/>
  <c r="EJ51" i="49"/>
  <c r="ER51" i="49"/>
  <c r="EH25" i="50"/>
  <c r="DS26" i="50"/>
  <c r="EY44" i="51"/>
  <c r="EB52" i="51"/>
  <c r="FB52" i="51"/>
  <c r="EE42" i="52"/>
  <c r="FE42" i="52"/>
  <c r="DU43" i="47"/>
  <c r="DQ44" i="47"/>
  <c r="EY44" i="47"/>
  <c r="DN47" i="47"/>
  <c r="DV47" i="47"/>
  <c r="DH48" i="47"/>
  <c r="DP48" i="47"/>
  <c r="DX48" i="47"/>
  <c r="ET49" i="47"/>
  <c r="DH50" i="47"/>
  <c r="DP50" i="47"/>
  <c r="DX50" i="47"/>
  <c r="EU52" i="47"/>
  <c r="DI53" i="47"/>
  <c r="DQ53" i="47"/>
  <c r="DY53" i="47"/>
  <c r="EG54" i="47"/>
  <c r="DO54" i="47"/>
  <c r="EW54" i="47"/>
  <c r="EE54" i="47"/>
  <c r="EK55" i="47"/>
  <c r="ES55" i="47"/>
  <c r="FA55" i="47"/>
  <c r="ES17" i="48"/>
  <c r="FA17" i="48"/>
  <c r="DP18" i="48"/>
  <c r="EX18" i="48"/>
  <c r="DJ20" i="48"/>
  <c r="DR20" i="48"/>
  <c r="EZ20" i="48"/>
  <c r="DS24" i="48"/>
  <c r="EG25" i="48"/>
  <c r="EO25" i="48"/>
  <c r="EW25" i="48"/>
  <c r="FE25" i="48"/>
  <c r="EI27" i="48"/>
  <c r="EQ27" i="48"/>
  <c r="EY27" i="48"/>
  <c r="FB30" i="48"/>
  <c r="EW35" i="48"/>
  <c r="EE39" i="48"/>
  <c r="EN41" i="48"/>
  <c r="EV41" i="48"/>
  <c r="FD41" i="48"/>
  <c r="EM41" i="48"/>
  <c r="DU41" i="48"/>
  <c r="FC41" i="48"/>
  <c r="EI42" i="48"/>
  <c r="EY42" i="48"/>
  <c r="DH42" i="48"/>
  <c r="EP42" i="48"/>
  <c r="EX42" i="48"/>
  <c r="DY42" i="48"/>
  <c r="FB43" i="48"/>
  <c r="EK43" i="48"/>
  <c r="DS43" i="48"/>
  <c r="DN44" i="48"/>
  <c r="ED44" i="48"/>
  <c r="DI45" i="48"/>
  <c r="EQ45" i="48"/>
  <c r="DY45" i="48"/>
  <c r="EL46" i="48"/>
  <c r="DT46" i="48"/>
  <c r="EI47" i="48"/>
  <c r="EQ47" i="48"/>
  <c r="EY47" i="48"/>
  <c r="DK47" i="48"/>
  <c r="EI49" i="48"/>
  <c r="EI51" i="48"/>
  <c r="EQ51" i="48"/>
  <c r="EY51" i="48"/>
  <c r="EM52" i="48"/>
  <c r="EU52" i="48"/>
  <c r="FC52" i="48"/>
  <c r="EN56" i="48"/>
  <c r="EV56" i="48"/>
  <c r="EU18" i="49"/>
  <c r="FC18" i="49"/>
  <c r="FB18" i="49"/>
  <c r="EI19" i="49"/>
  <c r="EQ19" i="49"/>
  <c r="EY19" i="49"/>
  <c r="EL20" i="49"/>
  <c r="ET20" i="49"/>
  <c r="FB20" i="49"/>
  <c r="EH21" i="49"/>
  <c r="EP21" i="49"/>
  <c r="EX21" i="49"/>
  <c r="EE21" i="49"/>
  <c r="DG23" i="49"/>
  <c r="DS24" i="49"/>
  <c r="ER28" i="49"/>
  <c r="EQ28" i="49"/>
  <c r="EO29" i="49"/>
  <c r="FE29" i="49"/>
  <c r="EL30" i="49"/>
  <c r="ET30" i="49"/>
  <c r="FB30" i="49"/>
  <c r="EJ32" i="49"/>
  <c r="EZ32" i="49"/>
  <c r="DR37" i="49"/>
  <c r="DV40" i="49"/>
  <c r="ED40" i="49"/>
  <c r="EJ41" i="49"/>
  <c r="ER41" i="49"/>
  <c r="EZ41" i="49"/>
  <c r="DG42" i="49"/>
  <c r="EJ43" i="49"/>
  <c r="DR43" i="49"/>
  <c r="DM44" i="49"/>
  <c r="EG47" i="49"/>
  <c r="EO47" i="49"/>
  <c r="EW47" i="49"/>
  <c r="FE47" i="49"/>
  <c r="DG50" i="49"/>
  <c r="DO50" i="49"/>
  <c r="FC52" i="49"/>
  <c r="ED55" i="49"/>
  <c r="DJ19" i="50"/>
  <c r="DG22" i="50"/>
  <c r="DO22" i="50"/>
  <c r="DS23" i="50"/>
  <c r="EP25" i="50"/>
  <c r="DS30" i="50"/>
  <c r="ES30" i="50"/>
  <c r="DS52" i="50"/>
  <c r="DU17" i="51"/>
  <c r="EU17" i="51"/>
  <c r="DM43" i="51"/>
  <c r="DU43" i="51"/>
  <c r="EU43" i="51"/>
  <c r="EC43" i="51"/>
  <c r="ET45" i="51"/>
  <c r="EB45" i="51"/>
  <c r="EE27" i="50"/>
  <c r="DL30" i="50"/>
  <c r="EB30" i="50"/>
  <c r="DV31" i="50"/>
  <c r="FD31" i="50"/>
  <c r="DV32" i="50"/>
  <c r="ED32" i="50"/>
  <c r="EH33" i="50"/>
  <c r="EX33" i="50"/>
  <c r="DS34" i="50"/>
  <c r="DG35" i="50"/>
  <c r="DO35" i="50"/>
  <c r="DW35" i="50"/>
  <c r="EE35" i="50"/>
  <c r="DJ40" i="50"/>
  <c r="DR40" i="50"/>
  <c r="DZ40" i="50"/>
  <c r="EQ44" i="50"/>
  <c r="EK46" i="50"/>
  <c r="DJ48" i="50"/>
  <c r="DR48" i="50"/>
  <c r="DG49" i="50"/>
  <c r="DW49" i="50"/>
  <c r="DV49" i="50"/>
  <c r="DL50" i="50"/>
  <c r="DT50" i="50"/>
  <c r="EB50" i="50"/>
  <c r="EM51" i="50"/>
  <c r="FC51" i="50"/>
  <c r="EN54" i="50"/>
  <c r="EV54" i="50"/>
  <c r="FD54" i="50"/>
  <c r="EV56" i="50"/>
  <c r="DY20" i="51"/>
  <c r="DH24" i="51"/>
  <c r="DG26" i="51"/>
  <c r="DO26" i="51"/>
  <c r="EE26" i="51"/>
  <c r="DH30" i="51"/>
  <c r="DP30" i="51"/>
  <c r="DX30" i="51"/>
  <c r="DS31" i="51"/>
  <c r="EU32" i="51"/>
  <c r="EA34" i="51"/>
  <c r="ES34" i="51"/>
  <c r="EI40" i="51"/>
  <c r="EQ40" i="51"/>
  <c r="DY40" i="51"/>
  <c r="DN46" i="51"/>
  <c r="DV46" i="51"/>
  <c r="ED46" i="51"/>
  <c r="DL50" i="51"/>
  <c r="DT50" i="51"/>
  <c r="EB50" i="51"/>
  <c r="DG51" i="51"/>
  <c r="DO51" i="51"/>
  <c r="DW51" i="51"/>
  <c r="EE51" i="51"/>
  <c r="ET32" i="52"/>
  <c r="FB32" i="52"/>
  <c r="ED34" i="52"/>
  <c r="DM40" i="52"/>
  <c r="EM40" i="52"/>
  <c r="EU40" i="52"/>
  <c r="DJ43" i="52"/>
  <c r="EJ43" i="52"/>
  <c r="ER43" i="52"/>
  <c r="DZ43" i="52"/>
  <c r="EZ43" i="52"/>
  <c r="FC44" i="52"/>
  <c r="FB44" i="52"/>
  <c r="EJ45" i="52"/>
  <c r="ER45" i="52"/>
  <c r="EZ45" i="52"/>
  <c r="DI45" i="52"/>
  <c r="DQ45" i="52"/>
  <c r="DY45" i="52"/>
  <c r="DS54" i="52"/>
  <c r="EA54" i="52"/>
  <c r="ER54" i="52"/>
  <c r="EG39" i="50"/>
  <c r="FE39" i="50"/>
  <c r="EP45" i="50"/>
  <c r="ES55" i="50"/>
  <c r="DH56" i="50"/>
  <c r="DP56" i="50"/>
  <c r="DX56" i="50"/>
  <c r="DH21" i="51"/>
  <c r="DX21" i="51"/>
  <c r="DJ36" i="51"/>
  <c r="DR36" i="51"/>
  <c r="DZ36" i="51"/>
  <c r="DG39" i="51"/>
  <c r="DO39" i="51"/>
  <c r="DW39" i="51"/>
  <c r="EE39" i="51"/>
  <c r="EB42" i="51"/>
  <c r="DK42" i="51"/>
  <c r="ED43" i="51"/>
  <c r="EK53" i="51"/>
  <c r="ES53" i="51"/>
  <c r="FA53" i="51"/>
  <c r="EA54" i="51"/>
  <c r="EC55" i="51"/>
  <c r="FC55" i="51"/>
  <c r="EA29" i="52"/>
  <c r="DG49" i="52"/>
  <c r="DO49" i="52"/>
  <c r="EE49" i="52"/>
  <c r="DI24" i="53"/>
  <c r="DY24" i="53"/>
  <c r="ER26" i="53"/>
  <c r="EI35" i="53"/>
  <c r="EQ35" i="53"/>
  <c r="DT36" i="53"/>
  <c r="DS27" i="50"/>
  <c r="EA27" i="50"/>
  <c r="DQ32" i="50"/>
  <c r="ET33" i="50"/>
  <c r="EJ37" i="50"/>
  <c r="ER37" i="50"/>
  <c r="EZ37" i="50"/>
  <c r="DL38" i="50"/>
  <c r="DT38" i="50"/>
  <c r="EB38" i="50"/>
  <c r="DQ41" i="50"/>
  <c r="DY41" i="50"/>
  <c r="EZ45" i="50"/>
  <c r="EU52" i="50"/>
  <c r="FC52" i="50"/>
  <c r="DQ54" i="50"/>
  <c r="DY54" i="50"/>
  <c r="EB18" i="51"/>
  <c r="DZ19" i="51"/>
  <c r="FB24" i="51"/>
  <c r="EL26" i="51"/>
  <c r="DG27" i="51"/>
  <c r="EL28" i="51"/>
  <c r="ET28" i="51"/>
  <c r="EI29" i="51"/>
  <c r="EQ29" i="51"/>
  <c r="EY29" i="51"/>
  <c r="DH29" i="51"/>
  <c r="DX29" i="51"/>
  <c r="EC33" i="51"/>
  <c r="EG34" i="51"/>
  <c r="DO34" i="51"/>
  <c r="EW34" i="51"/>
  <c r="EE34" i="51"/>
  <c r="EB36" i="51"/>
  <c r="EV38" i="51"/>
  <c r="FB40" i="51"/>
  <c r="DW43" i="51"/>
  <c r="EE43" i="51"/>
  <c r="EI48" i="51"/>
  <c r="ET49" i="51"/>
  <c r="EI52" i="51"/>
  <c r="EI56" i="51"/>
  <c r="DQ56" i="51"/>
  <c r="EY56" i="51"/>
  <c r="DL29" i="52"/>
  <c r="EL29" i="52"/>
  <c r="ET29" i="52"/>
  <c r="EB29" i="52"/>
  <c r="DP37" i="52"/>
  <c r="ES38" i="52"/>
  <c r="DV39" i="52"/>
  <c r="EV39" i="52"/>
  <c r="EI22" i="53"/>
  <c r="DQ22" i="53"/>
  <c r="EY22" i="53"/>
  <c r="EN25" i="53"/>
  <c r="DV25" i="53"/>
  <c r="EH31" i="53"/>
  <c r="EP31" i="53"/>
  <c r="DL32" i="53"/>
  <c r="DT32" i="53"/>
  <c r="EB32" i="53"/>
  <c r="EB47" i="53"/>
  <c r="EI26" i="52"/>
  <c r="EQ26" i="52"/>
  <c r="EY26" i="52"/>
  <c r="EG56" i="53"/>
  <c r="DG56" i="53"/>
  <c r="EM28" i="50"/>
  <c r="EU28" i="50"/>
  <c r="FC28" i="50"/>
  <c r="EN33" i="50"/>
  <c r="EV33" i="50"/>
  <c r="FD33" i="50"/>
  <c r="EM33" i="50"/>
  <c r="EU33" i="50"/>
  <c r="FC33" i="50"/>
  <c r="EI34" i="50"/>
  <c r="EQ34" i="50"/>
  <c r="EY34" i="50"/>
  <c r="FC35" i="50"/>
  <c r="DT37" i="50"/>
  <c r="EJ39" i="50"/>
  <c r="DR39" i="50"/>
  <c r="EH40" i="50"/>
  <c r="EP40" i="50"/>
  <c r="EX40" i="50"/>
  <c r="DG42" i="50"/>
  <c r="ER43" i="50"/>
  <c r="DH48" i="50"/>
  <c r="DX48" i="50"/>
  <c r="ER51" i="50"/>
  <c r="EH52" i="50"/>
  <c r="EP52" i="50"/>
  <c r="EB54" i="50"/>
  <c r="DO55" i="50"/>
  <c r="DW55" i="50"/>
  <c r="EE55" i="50"/>
  <c r="EL56" i="50"/>
  <c r="ET56" i="50"/>
  <c r="FB56" i="50"/>
  <c r="DG22" i="51"/>
  <c r="EW22" i="51"/>
  <c r="EE22" i="51"/>
  <c r="DJ23" i="51"/>
  <c r="EV26" i="51"/>
  <c r="DJ27" i="51"/>
  <c r="DZ27" i="51"/>
  <c r="DM28" i="51"/>
  <c r="EW30" i="51"/>
  <c r="EE30" i="51"/>
  <c r="EI31" i="51"/>
  <c r="DN31" i="51"/>
  <c r="DJ35" i="51"/>
  <c r="ER35" i="51"/>
  <c r="DZ35" i="51"/>
  <c r="EW38" i="51"/>
  <c r="FB46" i="51"/>
  <c r="EB46" i="51"/>
  <c r="DK50" i="51"/>
  <c r="EI25" i="52"/>
  <c r="EQ25" i="52"/>
  <c r="EY25" i="52"/>
  <c r="EI28" i="52"/>
  <c r="EQ28" i="52"/>
  <c r="EY28" i="52"/>
  <c r="EP37" i="52"/>
  <c r="DI47" i="52"/>
  <c r="DQ47" i="52"/>
  <c r="DY47" i="52"/>
  <c r="DM48" i="52"/>
  <c r="EU48" i="52"/>
  <c r="EC48" i="52"/>
  <c r="FC48" i="52"/>
  <c r="DK17" i="53"/>
  <c r="EH18" i="53"/>
  <c r="DP18" i="53"/>
  <c r="EX18" i="53"/>
  <c r="DU19" i="53"/>
  <c r="EC19" i="53"/>
  <c r="ER29" i="53"/>
  <c r="DM30" i="53"/>
  <c r="EM30" i="53"/>
  <c r="DU30" i="53"/>
  <c r="EU30" i="53"/>
  <c r="FC30" i="53"/>
  <c r="DO31" i="53"/>
  <c r="DW31" i="53"/>
  <c r="DM34" i="53"/>
  <c r="EU34" i="53"/>
  <c r="EC34" i="53"/>
  <c r="EP35" i="53"/>
  <c r="EX35" i="53"/>
  <c r="EK36" i="53"/>
  <c r="ES36" i="53"/>
  <c r="DI38" i="53"/>
  <c r="DQ38" i="53"/>
  <c r="EY38" i="53"/>
  <c r="DK47" i="53"/>
  <c r="DS47" i="53"/>
  <c r="EA47" i="53"/>
  <c r="EI18" i="54"/>
  <c r="EQ18" i="54"/>
  <c r="EY18" i="54"/>
  <c r="EN19" i="54"/>
  <c r="EV19" i="54"/>
  <c r="FD19" i="54"/>
  <c r="ED34" i="54"/>
  <c r="FD48" i="54"/>
  <c r="ED48" i="54"/>
  <c r="EL17" i="55"/>
  <c r="DT17" i="55"/>
  <c r="EB17" i="55"/>
  <c r="ER42" i="55"/>
  <c r="DN24" i="56"/>
  <c r="DW48" i="53"/>
  <c r="FE48" i="53"/>
  <c r="EN17" i="54"/>
  <c r="FD17" i="54"/>
  <c r="FB29" i="54"/>
  <c r="EB29" i="54"/>
  <c r="EG34" i="54"/>
  <c r="DG34" i="54"/>
  <c r="EO34" i="54"/>
  <c r="EW34" i="54"/>
  <c r="FE34" i="54"/>
  <c r="DO38" i="54"/>
  <c r="EC46" i="54"/>
  <c r="EI54" i="54"/>
  <c r="EQ54" i="54"/>
  <c r="EY54" i="54"/>
  <c r="DM21" i="55"/>
  <c r="DN39" i="55"/>
  <c r="FD39" i="55"/>
  <c r="EM39" i="55"/>
  <c r="DM39" i="55"/>
  <c r="H14" i="75"/>
  <c r="G16" i="84"/>
  <c r="H22" i="75"/>
  <c r="G24" i="84"/>
  <c r="H38" i="75"/>
  <c r="G40" i="84"/>
  <c r="H46" i="75"/>
  <c r="G48" i="84"/>
  <c r="J9" i="75"/>
  <c r="I11" i="84"/>
  <c r="J12" i="75"/>
  <c r="I14" i="84"/>
  <c r="J41" i="75"/>
  <c r="I43" i="84"/>
  <c r="J46" i="75"/>
  <c r="I48" i="84"/>
  <c r="M16" i="75"/>
  <c r="L18" i="84"/>
  <c r="M32" i="75"/>
  <c r="L34" i="84"/>
  <c r="M40" i="75"/>
  <c r="L42" i="84"/>
  <c r="N10" i="75"/>
  <c r="M12" i="84"/>
  <c r="N18" i="75"/>
  <c r="M20" i="84"/>
  <c r="N26" i="75"/>
  <c r="M28" i="84"/>
  <c r="N34" i="75"/>
  <c r="M36" i="84"/>
  <c r="N42" i="75"/>
  <c r="M44" i="84"/>
  <c r="O9" i="75"/>
  <c r="N11" i="84"/>
  <c r="O19" i="75"/>
  <c r="N21" i="84"/>
  <c r="DG30" i="52"/>
  <c r="EG34" i="52"/>
  <c r="EW34" i="52"/>
  <c r="EI35" i="52"/>
  <c r="EQ35" i="52"/>
  <c r="DP41" i="52"/>
  <c r="EK45" i="52"/>
  <c r="FA45" i="52"/>
  <c r="EG46" i="52"/>
  <c r="DO46" i="52"/>
  <c r="EW46" i="52"/>
  <c r="DR47" i="52"/>
  <c r="DZ47" i="52"/>
  <c r="DN48" i="52"/>
  <c r="DV48" i="52"/>
  <c r="ED48" i="52"/>
  <c r="EM21" i="53"/>
  <c r="EU21" i="53"/>
  <c r="FC21" i="53"/>
  <c r="EM49" i="53"/>
  <c r="EE34" i="54"/>
  <c r="ER45" i="54"/>
  <c r="DO46" i="54"/>
  <c r="EO46" i="54"/>
  <c r="DW46" i="54"/>
  <c r="EW46" i="54"/>
  <c r="EJ20" i="55"/>
  <c r="DR20" i="55"/>
  <c r="FB26" i="58"/>
  <c r="EB26" i="58"/>
  <c r="EK26" i="58"/>
  <c r="FA26" i="58"/>
  <c r="DJ52" i="51"/>
  <c r="DR52" i="51"/>
  <c r="DZ52" i="51"/>
  <c r="DG53" i="51"/>
  <c r="DO53" i="51"/>
  <c r="DW53" i="51"/>
  <c r="EE53" i="51"/>
  <c r="FC56" i="51"/>
  <c r="EK17" i="52"/>
  <c r="ES17" i="52"/>
  <c r="FA17" i="52"/>
  <c r="EU17" i="52"/>
  <c r="DU18" i="52"/>
  <c r="EC18" i="52"/>
  <c r="DK21" i="52"/>
  <c r="DS21" i="52"/>
  <c r="EA21" i="52"/>
  <c r="DG22" i="52"/>
  <c r="DO22" i="52"/>
  <c r="EW22" i="52"/>
  <c r="EE22" i="52"/>
  <c r="EL25" i="52"/>
  <c r="DT25" i="52"/>
  <c r="EL26" i="52"/>
  <c r="ET26" i="52"/>
  <c r="FB26" i="52"/>
  <c r="DS26" i="52"/>
  <c r="FA26" i="52"/>
  <c r="FE29" i="52"/>
  <c r="EG36" i="52"/>
  <c r="EO36" i="52"/>
  <c r="EW36" i="52"/>
  <c r="FE36" i="52"/>
  <c r="DN36" i="52"/>
  <c r="DV36" i="52"/>
  <c r="ED36" i="52"/>
  <c r="DL37" i="52"/>
  <c r="ET37" i="52"/>
  <c r="EB37" i="52"/>
  <c r="DG38" i="52"/>
  <c r="EW38" i="52"/>
  <c r="EE38" i="52"/>
  <c r="FD38" i="52"/>
  <c r="EH39" i="52"/>
  <c r="EP39" i="52"/>
  <c r="EX39" i="52"/>
  <c r="EH40" i="52"/>
  <c r="EJ41" i="52"/>
  <c r="ER41" i="52"/>
  <c r="EZ41" i="52"/>
  <c r="DK46" i="52"/>
  <c r="EJ49" i="52"/>
  <c r="ER49" i="52"/>
  <c r="EZ49" i="52"/>
  <c r="EV50" i="52"/>
  <c r="FD50" i="52"/>
  <c r="EL51" i="52"/>
  <c r="ET51" i="52"/>
  <c r="FB51" i="52"/>
  <c r="DK51" i="52"/>
  <c r="DS51" i="52"/>
  <c r="EA51" i="52"/>
  <c r="EI52" i="52"/>
  <c r="DY52" i="52"/>
  <c r="DL53" i="52"/>
  <c r="DT18" i="53"/>
  <c r="EB18" i="53"/>
  <c r="EI19" i="53"/>
  <c r="DQ19" i="53"/>
  <c r="EY19" i="53"/>
  <c r="EA20" i="53"/>
  <c r="EH23" i="53"/>
  <c r="EP23" i="53"/>
  <c r="DK28" i="53"/>
  <c r="EA28" i="53"/>
  <c r="DM29" i="53"/>
  <c r="DU29" i="53"/>
  <c r="EC29" i="53"/>
  <c r="DH30" i="53"/>
  <c r="DP30" i="53"/>
  <c r="DX30" i="53"/>
  <c r="DK31" i="53"/>
  <c r="DS31" i="53"/>
  <c r="EA31" i="53"/>
  <c r="FE32" i="53"/>
  <c r="DI34" i="53"/>
  <c r="EM34" i="53"/>
  <c r="DL35" i="53"/>
  <c r="FB35" i="53"/>
  <c r="EG36" i="53"/>
  <c r="DO36" i="53"/>
  <c r="DW36" i="53"/>
  <c r="FE36" i="53"/>
  <c r="EM38" i="53"/>
  <c r="FC38" i="53"/>
  <c r="DK40" i="53"/>
  <c r="EH43" i="53"/>
  <c r="DP43" i="53"/>
  <c r="EA44" i="53"/>
  <c r="DV45" i="53"/>
  <c r="DL46" i="53"/>
  <c r="DT46" i="53"/>
  <c r="EB46" i="53"/>
  <c r="DG47" i="53"/>
  <c r="DO47" i="53"/>
  <c r="DW47" i="53"/>
  <c r="EE47" i="53"/>
  <c r="DU50" i="53"/>
  <c r="DN53" i="53"/>
  <c r="EN53" i="53"/>
  <c r="EV53" i="53"/>
  <c r="DH56" i="53"/>
  <c r="DP56" i="53"/>
  <c r="DX56" i="53"/>
  <c r="ET23" i="54"/>
  <c r="DR30" i="54"/>
  <c r="EC31" i="54"/>
  <c r="FE37" i="54"/>
  <c r="DR38" i="54"/>
  <c r="DJ40" i="54"/>
  <c r="DZ40" i="54"/>
  <c r="EJ48" i="54"/>
  <c r="EG28" i="55"/>
  <c r="EK29" i="55"/>
  <c r="ES29" i="55"/>
  <c r="FA29" i="55"/>
  <c r="EL33" i="55"/>
  <c r="DI34" i="55"/>
  <c r="DQ34" i="55"/>
  <c r="DY34" i="55"/>
  <c r="EO37" i="55"/>
  <c r="DO37" i="55"/>
  <c r="EJ50" i="55"/>
  <c r="DR50" i="55"/>
  <c r="FC51" i="55"/>
  <c r="DG33" i="57"/>
  <c r="DW33" i="57"/>
  <c r="FE33" i="57"/>
  <c r="ES41" i="52"/>
  <c r="FC34" i="53"/>
  <c r="DX17" i="55"/>
  <c r="DX19" i="55"/>
  <c r="ES36" i="55"/>
  <c r="FA36" i="55"/>
  <c r="DH46" i="51"/>
  <c r="DP46" i="51"/>
  <c r="DX46" i="51"/>
  <c r="DM48" i="51"/>
  <c r="DH49" i="51"/>
  <c r="DX49" i="51"/>
  <c r="DH53" i="51"/>
  <c r="EP53" i="51"/>
  <c r="DX53" i="51"/>
  <c r="ET21" i="52"/>
  <c r="DM25" i="52"/>
  <c r="DU25" i="52"/>
  <c r="EC25" i="52"/>
  <c r="ER34" i="52"/>
  <c r="EH36" i="52"/>
  <c r="EX36" i="52"/>
  <c r="DH38" i="52"/>
  <c r="DP38" i="52"/>
  <c r="DX38" i="52"/>
  <c r="EI55" i="52"/>
  <c r="DV56" i="52"/>
  <c r="FC18" i="53"/>
  <c r="DJ19" i="53"/>
  <c r="DR19" i="53"/>
  <c r="DZ19" i="53"/>
  <c r="DO24" i="53"/>
  <c r="EP27" i="53"/>
  <c r="EH36" i="53"/>
  <c r="EP36" i="53"/>
  <c r="EX36" i="53"/>
  <c r="DG36" i="53"/>
  <c r="DI41" i="53"/>
  <c r="EQ41" i="53"/>
  <c r="ET42" i="53"/>
  <c r="EN44" i="53"/>
  <c r="DI45" i="53"/>
  <c r="EU46" i="53"/>
  <c r="EC46" i="53"/>
  <c r="DS48" i="53"/>
  <c r="EK56" i="53"/>
  <c r="DK56" i="53"/>
  <c r="DP29" i="54"/>
  <c r="FB36" i="54"/>
  <c r="DI49" i="54"/>
  <c r="EQ49" i="54"/>
  <c r="EZ51" i="54"/>
  <c r="EN52" i="54"/>
  <c r="DN52" i="54"/>
  <c r="EN18" i="55"/>
  <c r="DG26" i="55"/>
  <c r="DO26" i="55"/>
  <c r="DW26" i="55"/>
  <c r="EE26" i="55"/>
  <c r="EN26" i="55"/>
  <c r="EV26" i="55"/>
  <c r="FD26" i="55"/>
  <c r="EL29" i="55"/>
  <c r="ER34" i="55"/>
  <c r="EA41" i="55"/>
  <c r="EK43" i="55"/>
  <c r="ES43" i="55"/>
  <c r="FA43" i="55"/>
  <c r="EL45" i="55"/>
  <c r="DT45" i="55"/>
  <c r="ET45" i="55"/>
  <c r="FB45" i="55"/>
  <c r="DN47" i="55"/>
  <c r="FD47" i="55"/>
  <c r="ES39" i="51"/>
  <c r="FA39" i="51"/>
  <c r="DT41" i="51"/>
  <c r="EW42" i="51"/>
  <c r="FE42" i="51"/>
  <c r="EJ43" i="51"/>
  <c r="DR43" i="51"/>
  <c r="DL44" i="51"/>
  <c r="DG45" i="51"/>
  <c r="DO45" i="51"/>
  <c r="DW45" i="51"/>
  <c r="EE45" i="51"/>
  <c r="EK47" i="51"/>
  <c r="FE50" i="51"/>
  <c r="EN50" i="51"/>
  <c r="FD50" i="51"/>
  <c r="EJ51" i="51"/>
  <c r="EZ51" i="51"/>
  <c r="DU52" i="51"/>
  <c r="FC52" i="51"/>
  <c r="DI53" i="51"/>
  <c r="DQ53" i="51"/>
  <c r="DY53" i="51"/>
  <c r="EM19" i="52"/>
  <c r="EI20" i="52"/>
  <c r="EQ20" i="52"/>
  <c r="EY20" i="52"/>
  <c r="EZ22" i="52"/>
  <c r="DW25" i="52"/>
  <c r="DJ27" i="52"/>
  <c r="EN28" i="52"/>
  <c r="EV28" i="52"/>
  <c r="FD28" i="52"/>
  <c r="EL30" i="52"/>
  <c r="ET30" i="52"/>
  <c r="FB30" i="52"/>
  <c r="EN31" i="52"/>
  <c r="EK32" i="52"/>
  <c r="ES32" i="52"/>
  <c r="FA32" i="52"/>
  <c r="EO33" i="52"/>
  <c r="FE33" i="52"/>
  <c r="EJ36" i="52"/>
  <c r="ER36" i="52"/>
  <c r="EZ36" i="52"/>
  <c r="DG37" i="52"/>
  <c r="DW37" i="52"/>
  <c r="EE37" i="52"/>
  <c r="EJ38" i="52"/>
  <c r="ER38" i="52"/>
  <c r="DW38" i="52"/>
  <c r="FB40" i="52"/>
  <c r="EX40" i="52"/>
  <c r="EM41" i="52"/>
  <c r="EU41" i="52"/>
  <c r="FC41" i="52"/>
  <c r="DV42" i="52"/>
  <c r="EK44" i="52"/>
  <c r="ES44" i="52"/>
  <c r="FA44" i="52"/>
  <c r="DJ44" i="52"/>
  <c r="DR44" i="52"/>
  <c r="DZ44" i="52"/>
  <c r="DH45" i="52"/>
  <c r="DP45" i="52"/>
  <c r="DX45" i="52"/>
  <c r="EG47" i="52"/>
  <c r="EO47" i="52"/>
  <c r="EW47" i="52"/>
  <c r="FE47" i="52"/>
  <c r="EM49" i="52"/>
  <c r="EU49" i="52"/>
  <c r="FC49" i="52"/>
  <c r="EK55" i="52"/>
  <c r="FA55" i="52"/>
  <c r="ER55" i="52"/>
  <c r="DL19" i="53"/>
  <c r="DT19" i="53"/>
  <c r="EB19" i="53"/>
  <c r="EJ21" i="53"/>
  <c r="DR21" i="53"/>
  <c r="EZ21" i="53"/>
  <c r="EO22" i="53"/>
  <c r="FE22" i="53"/>
  <c r="DV22" i="53"/>
  <c r="FD22" i="53"/>
  <c r="DT25" i="53"/>
  <c r="DI26" i="53"/>
  <c r="EQ26" i="53"/>
  <c r="DY26" i="53"/>
  <c r="DL27" i="53"/>
  <c r="EW29" i="53"/>
  <c r="FE29" i="53"/>
  <c r="EU31" i="53"/>
  <c r="EL34" i="53"/>
  <c r="ET34" i="53"/>
  <c r="DJ36" i="53"/>
  <c r="DR36" i="53"/>
  <c r="DZ36" i="53"/>
  <c r="DK36" i="53"/>
  <c r="DK37" i="53"/>
  <c r="DS37" i="53"/>
  <c r="EA37" i="53"/>
  <c r="DL39" i="53"/>
  <c r="FB39" i="53"/>
  <c r="FA43" i="53"/>
  <c r="EJ45" i="53"/>
  <c r="ER45" i="53"/>
  <c r="EZ45" i="53"/>
  <c r="FA47" i="53"/>
  <c r="EJ49" i="53"/>
  <c r="EN49" i="53"/>
  <c r="DK24" i="54"/>
  <c r="DS24" i="54"/>
  <c r="EA24" i="54"/>
  <c r="DM27" i="54"/>
  <c r="DX29" i="54"/>
  <c r="FE18" i="55"/>
  <c r="EE18" i="55"/>
  <c r="EN24" i="55"/>
  <c r="FD24" i="55"/>
  <c r="EY40" i="55"/>
  <c r="DI42" i="55"/>
  <c r="DY42" i="55"/>
  <c r="DJ42" i="55"/>
  <c r="FB43" i="55"/>
  <c r="DU24" i="56"/>
  <c r="EJ25" i="56"/>
  <c r="ER25" i="56"/>
  <c r="EK30" i="56"/>
  <c r="DX31" i="56"/>
  <c r="EN22" i="57"/>
  <c r="DN22" i="57"/>
  <c r="EV22" i="57"/>
  <c r="DV22" i="57"/>
  <c r="ER49" i="53"/>
  <c r="DZ49" i="53"/>
  <c r="DH51" i="53"/>
  <c r="EP51" i="53"/>
  <c r="DX51" i="53"/>
  <c r="EI54" i="53"/>
  <c r="EQ54" i="53"/>
  <c r="DJ56" i="53"/>
  <c r="DZ56" i="53"/>
  <c r="DJ21" i="54"/>
  <c r="DR21" i="54"/>
  <c r="DZ21" i="54"/>
  <c r="EQ21" i="54"/>
  <c r="DN22" i="54"/>
  <c r="EV22" i="54"/>
  <c r="FD22" i="54"/>
  <c r="DZ23" i="54"/>
  <c r="EG26" i="54"/>
  <c r="EO26" i="54"/>
  <c r="FE26" i="54"/>
  <c r="EN26" i="54"/>
  <c r="ED26" i="54"/>
  <c r="DZ27" i="54"/>
  <c r="DQ27" i="54"/>
  <c r="EY27" i="54"/>
  <c r="EP36" i="54"/>
  <c r="DX39" i="54"/>
  <c r="ER43" i="54"/>
  <c r="DH46" i="54"/>
  <c r="DK47" i="54"/>
  <c r="DZ47" i="54"/>
  <c r="DU17" i="55"/>
  <c r="EC17" i="55"/>
  <c r="FB22" i="55"/>
  <c r="EG23" i="55"/>
  <c r="EL25" i="55"/>
  <c r="ES25" i="55"/>
  <c r="DP26" i="55"/>
  <c r="EL27" i="55"/>
  <c r="FB27" i="55"/>
  <c r="DM29" i="55"/>
  <c r="DU29" i="55"/>
  <c r="EC29" i="55"/>
  <c r="ES30" i="55"/>
  <c r="ES34" i="55"/>
  <c r="DU36" i="55"/>
  <c r="EL36" i="55"/>
  <c r="EH37" i="55"/>
  <c r="EP37" i="55"/>
  <c r="EX37" i="55"/>
  <c r="DL38" i="55"/>
  <c r="EB38" i="55"/>
  <c r="EK38" i="55"/>
  <c r="FA38" i="55"/>
  <c r="DI39" i="55"/>
  <c r="EQ39" i="55"/>
  <c r="DY39" i="55"/>
  <c r="EL40" i="55"/>
  <c r="DT40" i="55"/>
  <c r="FB40" i="55"/>
  <c r="DG41" i="55"/>
  <c r="DO41" i="55"/>
  <c r="DW41" i="55"/>
  <c r="EE41" i="55"/>
  <c r="DN43" i="55"/>
  <c r="ED43" i="55"/>
  <c r="DP49" i="55"/>
  <c r="EL50" i="55"/>
  <c r="ET50" i="55"/>
  <c r="FB50" i="55"/>
  <c r="E27" i="84"/>
  <c r="F41" i="75"/>
  <c r="EY53" i="54"/>
  <c r="ES48" i="55"/>
  <c r="FA48" i="55"/>
  <c r="DX53" i="55"/>
  <c r="FC27" i="57"/>
  <c r="EC27" i="57"/>
  <c r="DG29" i="57"/>
  <c r="EO29" i="57"/>
  <c r="EK30" i="57"/>
  <c r="ES30" i="57"/>
  <c r="FA30" i="57"/>
  <c r="EJ51" i="53"/>
  <c r="ER51" i="53"/>
  <c r="EZ51" i="53"/>
  <c r="DI51" i="53"/>
  <c r="DQ51" i="53"/>
  <c r="DY51" i="53"/>
  <c r="EM52" i="53"/>
  <c r="EU52" i="53"/>
  <c r="FC52" i="53"/>
  <c r="EJ53" i="53"/>
  <c r="DT54" i="53"/>
  <c r="DH55" i="53"/>
  <c r="DX55" i="53"/>
  <c r="DJ17" i="54"/>
  <c r="DR17" i="54"/>
  <c r="DZ17" i="54"/>
  <c r="EZ17" i="54"/>
  <c r="EQ19" i="54"/>
  <c r="DG24" i="54"/>
  <c r="DO24" i="54"/>
  <c r="DW24" i="54"/>
  <c r="EE24" i="54"/>
  <c r="EL25" i="54"/>
  <c r="ET25" i="54"/>
  <c r="FB25" i="54"/>
  <c r="DI26" i="54"/>
  <c r="DQ26" i="54"/>
  <c r="DY26" i="54"/>
  <c r="DG26" i="54"/>
  <c r="DL27" i="54"/>
  <c r="EB27" i="54"/>
  <c r="EG30" i="54"/>
  <c r="EO30" i="54"/>
  <c r="EW30" i="54"/>
  <c r="EK34" i="54"/>
  <c r="ES34" i="54"/>
  <c r="DQ39" i="54"/>
  <c r="DY39" i="54"/>
  <c r="DN40" i="54"/>
  <c r="ED40" i="54"/>
  <c r="EK41" i="54"/>
  <c r="ES41" i="54"/>
  <c r="FA41" i="54"/>
  <c r="DJ41" i="54"/>
  <c r="DG42" i="54"/>
  <c r="DO42" i="54"/>
  <c r="DW42" i="54"/>
  <c r="EE42" i="54"/>
  <c r="DT43" i="54"/>
  <c r="EV45" i="54"/>
  <c r="ED45" i="54"/>
  <c r="EZ48" i="54"/>
  <c r="EQ48" i="54"/>
  <c r="EU49" i="54"/>
  <c r="DN51" i="54"/>
  <c r="DV51" i="54"/>
  <c r="EQ52" i="54"/>
  <c r="EA55" i="54"/>
  <c r="ER55" i="54"/>
  <c r="DR21" i="55"/>
  <c r="DG23" i="55"/>
  <c r="EC25" i="55"/>
  <c r="ET28" i="55"/>
  <c r="EB28" i="55"/>
  <c r="EK28" i="55"/>
  <c r="ES28" i="55"/>
  <c r="EN32" i="55"/>
  <c r="EV32" i="55"/>
  <c r="FD32" i="55"/>
  <c r="DQ33" i="55"/>
  <c r="EP33" i="55"/>
  <c r="EX33" i="55"/>
  <c r="FD38" i="55"/>
  <c r="DJ39" i="55"/>
  <c r="DZ39" i="55"/>
  <c r="DP41" i="55"/>
  <c r="DU42" i="55"/>
  <c r="EC42" i="55"/>
  <c r="EJ47" i="55"/>
  <c r="DR47" i="55"/>
  <c r="EZ47" i="55"/>
  <c r="DJ49" i="55"/>
  <c r="DR49" i="55"/>
  <c r="DZ49" i="55"/>
  <c r="EM52" i="55"/>
  <c r="EU52" i="55"/>
  <c r="DG55" i="55"/>
  <c r="EM23" i="56"/>
  <c r="EE33" i="56"/>
  <c r="DV27" i="57"/>
  <c r="EH41" i="56"/>
  <c r="EI43" i="56"/>
  <c r="DY43" i="56"/>
  <c r="DG19" i="57"/>
  <c r="EO19" i="57"/>
  <c r="DO19" i="57"/>
  <c r="DW19" i="57"/>
  <c r="EM23" i="57"/>
  <c r="DM23" i="57"/>
  <c r="DT51" i="53"/>
  <c r="FB51" i="53"/>
  <c r="DK17" i="54"/>
  <c r="DS17" i="54"/>
  <c r="EA17" i="54"/>
  <c r="DY20" i="54"/>
  <c r="DZ22" i="54"/>
  <c r="EU23" i="54"/>
  <c r="EK26" i="54"/>
  <c r="ES26" i="54"/>
  <c r="FA26" i="54"/>
  <c r="DG29" i="54"/>
  <c r="DI30" i="54"/>
  <c r="DQ30" i="54"/>
  <c r="DY30" i="54"/>
  <c r="DO30" i="54"/>
  <c r="EK33" i="54"/>
  <c r="FA33" i="54"/>
  <c r="ES39" i="54"/>
  <c r="EW40" i="54"/>
  <c r="EE40" i="54"/>
  <c r="EQ42" i="54"/>
  <c r="EN43" i="54"/>
  <c r="FD43" i="54"/>
  <c r="EK44" i="54"/>
  <c r="ES44" i="54"/>
  <c r="DG47" i="54"/>
  <c r="DG51" i="54"/>
  <c r="EO51" i="54"/>
  <c r="EX54" i="54"/>
  <c r="EO54" i="54"/>
  <c r="FE54" i="54"/>
  <c r="DI56" i="54"/>
  <c r="DQ56" i="54"/>
  <c r="DY56" i="54"/>
  <c r="EY56" i="54"/>
  <c r="DN20" i="55"/>
  <c r="DM26" i="55"/>
  <c r="EC26" i="55"/>
  <c r="EI27" i="55"/>
  <c r="DQ27" i="55"/>
  <c r="EY27" i="55"/>
  <c r="DG30" i="55"/>
  <c r="DW30" i="55"/>
  <c r="FA41" i="55"/>
  <c r="EZ43" i="55"/>
  <c r="DG44" i="55"/>
  <c r="DO44" i="55"/>
  <c r="DW44" i="55"/>
  <c r="EE44" i="55"/>
  <c r="DG46" i="55"/>
  <c r="DW46" i="55"/>
  <c r="DK47" i="55"/>
  <c r="EH50" i="55"/>
  <c r="EP50" i="55"/>
  <c r="EX50" i="55"/>
  <c r="EJ51" i="55"/>
  <c r="DR51" i="55"/>
  <c r="DZ55" i="55"/>
  <c r="DU56" i="55"/>
  <c r="EC56" i="55"/>
  <c r="DJ38" i="56"/>
  <c r="ER38" i="56"/>
  <c r="EZ38" i="56"/>
  <c r="EG25" i="57"/>
  <c r="ET36" i="57"/>
  <c r="DT36" i="57"/>
  <c r="EB36" i="57"/>
  <c r="FB36" i="57"/>
  <c r="DM46" i="57"/>
  <c r="DU46" i="57"/>
  <c r="EC46" i="57"/>
  <c r="EW48" i="57"/>
  <c r="DQ31" i="56"/>
  <c r="DY31" i="56"/>
  <c r="EL33" i="56"/>
  <c r="FB33" i="56"/>
  <c r="DX34" i="56"/>
  <c r="EN37" i="56"/>
  <c r="DX39" i="56"/>
  <c r="ES43" i="56"/>
  <c r="DJ43" i="56"/>
  <c r="ER43" i="56"/>
  <c r="DZ43" i="56"/>
  <c r="FD50" i="56"/>
  <c r="DJ54" i="56"/>
  <c r="EG55" i="56"/>
  <c r="DO55" i="56"/>
  <c r="DT18" i="57"/>
  <c r="EB18" i="57"/>
  <c r="EH19" i="57"/>
  <c r="EU26" i="57"/>
  <c r="FC26" i="57"/>
  <c r="EB28" i="57"/>
  <c r="EL52" i="57"/>
  <c r="ET52" i="57"/>
  <c r="EE53" i="57"/>
  <c r="DO55" i="57"/>
  <c r="DU22" i="58"/>
  <c r="FC24" i="58"/>
  <c r="DN47" i="58"/>
  <c r="EK50" i="58"/>
  <c r="ES50" i="58"/>
  <c r="EA50" i="58"/>
  <c r="DX53" i="58"/>
  <c r="EO53" i="58"/>
  <c r="FE53" i="58"/>
  <c r="F33" i="75"/>
  <c r="E35" i="84"/>
  <c r="I25" i="84"/>
  <c r="EI24" i="56"/>
  <c r="DQ24" i="56"/>
  <c r="EY24" i="56"/>
  <c r="EN35" i="56"/>
  <c r="EV35" i="56"/>
  <c r="FD35" i="56"/>
  <c r="EC35" i="56"/>
  <c r="FA36" i="56"/>
  <c r="DY44" i="56"/>
  <c r="DH17" i="57"/>
  <c r="DP17" i="57"/>
  <c r="DX17" i="57"/>
  <c r="DJ19" i="57"/>
  <c r="DL20" i="57"/>
  <c r="DG21" i="57"/>
  <c r="EO21" i="57"/>
  <c r="EW21" i="57"/>
  <c r="FE21" i="57"/>
  <c r="DJ25" i="57"/>
  <c r="DR25" i="57"/>
  <c r="DZ25" i="57"/>
  <c r="DM28" i="57"/>
  <c r="EC28" i="57"/>
  <c r="EN30" i="57"/>
  <c r="DM40" i="57"/>
  <c r="EG42" i="57"/>
  <c r="EO42" i="57"/>
  <c r="FE42" i="57"/>
  <c r="DG49" i="57"/>
  <c r="DW49" i="57"/>
  <c r="EL50" i="57"/>
  <c r="ET50" i="57"/>
  <c r="FB50" i="57"/>
  <c r="EB56" i="57"/>
  <c r="EN20" i="58"/>
  <c r="EV20" i="58"/>
  <c r="DV20" i="58"/>
  <c r="FD20" i="58"/>
  <c r="DR21" i="58"/>
  <c r="DG22" i="58"/>
  <c r="DW22" i="58"/>
  <c r="DN24" i="58"/>
  <c r="EN24" i="58"/>
  <c r="EO42" i="58"/>
  <c r="EK43" i="58"/>
  <c r="ES43" i="58"/>
  <c r="FA43" i="58"/>
  <c r="DG47" i="58"/>
  <c r="DW47" i="58"/>
  <c r="EP49" i="58"/>
  <c r="DX49" i="58"/>
  <c r="DI55" i="58"/>
  <c r="DQ55" i="58"/>
  <c r="DY55" i="58"/>
  <c r="DM56" i="58"/>
  <c r="DU56" i="58"/>
  <c r="EC56" i="58"/>
  <c r="S24" i="60"/>
  <c r="S32" i="60"/>
  <c r="S40" i="60"/>
  <c r="S48" i="60"/>
  <c r="S52" i="61"/>
  <c r="J34" i="75"/>
  <c r="I36" i="84"/>
  <c r="S55" i="70"/>
  <c r="EY53" i="58"/>
  <c r="F23" i="75"/>
  <c r="E25" i="84"/>
  <c r="F34" i="75"/>
  <c r="E36" i="84"/>
  <c r="E41" i="84"/>
  <c r="J29" i="75"/>
  <c r="I31" i="84"/>
  <c r="O39" i="75"/>
  <c r="N41" i="84"/>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G24" i="57"/>
  <c r="EO24" i="57"/>
  <c r="DK25" i="57"/>
  <c r="EG30" i="57"/>
  <c r="EO30" i="57"/>
  <c r="EW30" i="57"/>
  <c r="FE30" i="57"/>
  <c r="EG34" i="57"/>
  <c r="EO34" i="57"/>
  <c r="EW34" i="57"/>
  <c r="FE34" i="57"/>
  <c r="EK37" i="57"/>
  <c r="FA37" i="57"/>
  <c r="DG38" i="57"/>
  <c r="DO38" i="57"/>
  <c r="DW38" i="57"/>
  <c r="EE38" i="57"/>
  <c r="DI42" i="57"/>
  <c r="DQ42" i="57"/>
  <c r="DY42" i="57"/>
  <c r="DH42" i="57"/>
  <c r="DP42" i="57"/>
  <c r="DH44" i="57"/>
  <c r="DX44" i="57"/>
  <c r="EN50" i="57"/>
  <c r="EV50" i="57"/>
  <c r="FD50" i="57"/>
  <c r="EM50" i="57"/>
  <c r="EU50" i="57"/>
  <c r="FC50" i="57"/>
  <c r="DV54" i="57"/>
  <c r="ED54" i="57"/>
  <c r="DG20" i="58"/>
  <c r="DO20" i="58"/>
  <c r="DW20" i="58"/>
  <c r="EE20" i="58"/>
  <c r="DQ29" i="58"/>
  <c r="DM30" i="58"/>
  <c r="EG31" i="58"/>
  <c r="EP33" i="58"/>
  <c r="DL34" i="58"/>
  <c r="DY35" i="58"/>
  <c r="EH35" i="58"/>
  <c r="DP35" i="58"/>
  <c r="EX35" i="58"/>
  <c r="EN36" i="58"/>
  <c r="EV36" i="58"/>
  <c r="FD36" i="58"/>
  <c r="DP42" i="58"/>
  <c r="EP47" i="58"/>
  <c r="EX47" i="58"/>
  <c r="S37" i="61"/>
  <c r="J13" i="75"/>
  <c r="I15" i="84"/>
  <c r="S37" i="70"/>
  <c r="F24" i="75"/>
  <c r="E26" i="84"/>
  <c r="F40" i="75"/>
  <c r="E42" i="84"/>
  <c r="F45" i="75"/>
  <c r="E47" i="84"/>
  <c r="J35" i="75"/>
  <c r="I37" i="84"/>
  <c r="J45" i="75"/>
  <c r="I47" i="84"/>
  <c r="O11" i="75"/>
  <c r="N13" i="84"/>
  <c r="O24" i="75"/>
  <c r="O40" i="75"/>
  <c r="N42" i="84"/>
  <c r="O45" i="75"/>
  <c r="N47" i="84"/>
  <c r="EK22" i="56"/>
  <c r="ES22" i="56"/>
  <c r="FA22" i="56"/>
  <c r="DM24" i="56"/>
  <c r="EU24" i="56"/>
  <c r="EK27" i="56"/>
  <c r="ES27" i="56"/>
  <c r="FA27" i="56"/>
  <c r="DT34" i="56"/>
  <c r="EB34" i="56"/>
  <c r="EI38" i="56"/>
  <c r="EQ38" i="56"/>
  <c r="EL39" i="56"/>
  <c r="DT39" i="56"/>
  <c r="FB39" i="56"/>
  <c r="EO41" i="56"/>
  <c r="EO46" i="56"/>
  <c r="EV49" i="56"/>
  <c r="FD49" i="56"/>
  <c r="DK50" i="56"/>
  <c r="DS50" i="56"/>
  <c r="EJ50" i="56"/>
  <c r="DR50" i="56"/>
  <c r="EZ50" i="56"/>
  <c r="EH51" i="56"/>
  <c r="EX51" i="56"/>
  <c r="DJ53" i="56"/>
  <c r="EB55" i="56"/>
  <c r="EU22" i="57"/>
  <c r="DN25" i="57"/>
  <c r="ED25" i="57"/>
  <c r="DN27" i="57"/>
  <c r="ED27" i="57"/>
  <c r="DZ30" i="57"/>
  <c r="EI40" i="57"/>
  <c r="DN41" i="57"/>
  <c r="DV41" i="57"/>
  <c r="ED41" i="57"/>
  <c r="FA42" i="57"/>
  <c r="ES44" i="57"/>
  <c r="DG45" i="57"/>
  <c r="EN48" i="57"/>
  <c r="EV48" i="57"/>
  <c r="FD48" i="57"/>
  <c r="EK49" i="57"/>
  <c r="ES49" i="57"/>
  <c r="FA49" i="57"/>
  <c r="EJ49" i="57"/>
  <c r="ER49" i="57"/>
  <c r="EZ49" i="57"/>
  <c r="DH52" i="57"/>
  <c r="DT52" i="57"/>
  <c r="ER20" i="58"/>
  <c r="EQ24" i="58"/>
  <c r="EP26" i="58"/>
  <c r="DL27" i="58"/>
  <c r="DT27" i="58"/>
  <c r="EB27" i="58"/>
  <c r="DV46" i="58"/>
  <c r="EG54" i="58"/>
  <c r="EO54" i="58"/>
  <c r="DW54" i="58"/>
  <c r="EE54" i="58"/>
  <c r="FC56" i="58"/>
  <c r="E20" i="75"/>
  <c r="D22" i="84"/>
  <c r="E28" i="75"/>
  <c r="E44" i="75"/>
  <c r="D46" i="84"/>
  <c r="S16" i="61"/>
  <c r="F19" i="75"/>
  <c r="E21" i="84"/>
  <c r="F35" i="75"/>
  <c r="E37" i="84"/>
  <c r="J27" i="75"/>
  <c r="I29" i="84"/>
  <c r="O35" i="75"/>
  <c r="N37" i="84"/>
  <c r="EK55" i="57"/>
  <c r="ES55" i="57"/>
  <c r="DJ55" i="57"/>
  <c r="DR55" i="57"/>
  <c r="DZ55" i="57"/>
  <c r="EO56" i="57"/>
  <c r="EW56" i="57"/>
  <c r="FE56" i="57"/>
  <c r="EV56" i="57"/>
  <c r="FD56" i="57"/>
  <c r="EZ17" i="58"/>
  <c r="FD24" i="58"/>
  <c r="DU26" i="58"/>
  <c r="EG32" i="58"/>
  <c r="EE32" i="58"/>
  <c r="DZ33" i="58"/>
  <c r="DY33" i="58"/>
  <c r="EG36" i="58"/>
  <c r="DO36" i="58"/>
  <c r="EE36" i="58"/>
  <c r="EL44" i="58"/>
  <c r="ET44" i="58"/>
  <c r="FB44" i="58"/>
  <c r="EJ47" i="58"/>
  <c r="ER47" i="58"/>
  <c r="EZ47" i="58"/>
  <c r="DI49" i="58"/>
  <c r="DQ49" i="58"/>
  <c r="DY49" i="58"/>
  <c r="DG52" i="58"/>
  <c r="EN52" i="58"/>
  <c r="DV52" i="58"/>
  <c r="DJ55" i="58"/>
  <c r="EZ55" i="58"/>
  <c r="EN56" i="58"/>
  <c r="EV56" i="58"/>
  <c r="FD56" i="58"/>
  <c r="S21" i="61"/>
  <c r="F13" i="75" s="1"/>
  <c r="S39" i="61"/>
  <c r="S54" i="61"/>
  <c r="S21" i="62"/>
  <c r="S29" i="62"/>
  <c r="S37" i="62"/>
  <c r="S45" i="62"/>
  <c r="S53" i="62"/>
  <c r="S25" i="65"/>
  <c r="S33" i="65"/>
  <c r="S38" i="65"/>
  <c r="S46" i="65"/>
  <c r="S51" i="65"/>
  <c r="S30" i="67"/>
  <c r="S38" i="67"/>
  <c r="S46" i="67"/>
  <c r="S21" i="68"/>
  <c r="S29" i="68"/>
  <c r="S37" i="68"/>
  <c r="S45" i="68"/>
  <c r="S53" i="68"/>
  <c r="S22" i="70"/>
  <c r="S35"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S47" i="74"/>
  <c r="S39" i="75" s="1"/>
  <c r="S52" i="74"/>
  <c r="S44" i="75" s="1"/>
  <c r="J18" i="75"/>
  <c r="I20" i="84"/>
  <c r="S41" i="65"/>
  <c r="J44" i="75"/>
  <c r="I46" i="84"/>
  <c r="O12" i="75"/>
  <c r="N14" i="84"/>
  <c r="S25" i="70"/>
  <c r="O25" i="75"/>
  <c r="N27" i="84"/>
  <c r="O30" i="75"/>
  <c r="N32" i="84"/>
  <c r="O43" i="75"/>
  <c r="N45" i="84"/>
  <c r="S40" i="74"/>
  <c r="S32" i="75" s="1"/>
  <c r="DV30" i="57"/>
  <c r="EN34" i="57"/>
  <c r="ED34" i="57"/>
  <c r="FC34" i="57"/>
  <c r="EI35" i="57"/>
  <c r="DY35" i="57"/>
  <c r="EM36" i="57"/>
  <c r="EH37" i="57"/>
  <c r="DP37" i="57"/>
  <c r="EX37" i="57"/>
  <c r="EH43" i="57"/>
  <c r="EP43" i="57"/>
  <c r="EX43" i="57"/>
  <c r="EG46" i="57"/>
  <c r="EW46" i="57"/>
  <c r="FE46" i="57"/>
  <c r="EN51" i="57"/>
  <c r="EV51" i="57"/>
  <c r="FD51" i="57"/>
  <c r="ES52" i="57"/>
  <c r="EN53" i="57"/>
  <c r="FD53" i="57"/>
  <c r="FA54" i="57"/>
  <c r="EZ18" i="58"/>
  <c r="ED19" i="58"/>
  <c r="EB22" i="58"/>
  <c r="EK27" i="58"/>
  <c r="DS27" i="58"/>
  <c r="FA27" i="58"/>
  <c r="EL30" i="58"/>
  <c r="DT30" i="58"/>
  <c r="FB30" i="58"/>
  <c r="EN31" i="58"/>
  <c r="FD31" i="58"/>
  <c r="DM33" i="58"/>
  <c r="EC33" i="58"/>
  <c r="ET33" i="58"/>
  <c r="DY34" i="58"/>
  <c r="DP34" i="58"/>
  <c r="DW39" i="58"/>
  <c r="EN39" i="58"/>
  <c r="EL40" i="58"/>
  <c r="ET40" i="58"/>
  <c r="FB40" i="58"/>
  <c r="EN42" i="58"/>
  <c r="EV42" i="58"/>
  <c r="FD42" i="58"/>
  <c r="EL45" i="58"/>
  <c r="ET45" i="58"/>
  <c r="FB45" i="58"/>
  <c r="DP48" i="58"/>
  <c r="DX48" i="58"/>
  <c r="DM49" i="58"/>
  <c r="DU49" i="58"/>
  <c r="EC49" i="58"/>
  <c r="S22" i="61"/>
  <c r="F14" i="75" s="1"/>
  <c r="S30" i="61"/>
  <c r="S55" i="61"/>
  <c r="S39" i="65"/>
  <c r="S19" i="66"/>
  <c r="S27" i="66"/>
  <c r="S35" i="66"/>
  <c r="S43" i="66"/>
  <c r="S51" i="66"/>
  <c r="S22" i="68"/>
  <c r="S30" i="68"/>
  <c r="S38" i="68"/>
  <c r="S46" i="68"/>
  <c r="S54" i="68"/>
  <c r="S40" i="69"/>
  <c r="S48" i="69"/>
  <c r="S23" i="70"/>
  <c r="S28" i="70"/>
  <c r="S36" i="70"/>
  <c r="S54" i="70"/>
  <c r="S54" i="72"/>
  <c r="Q46" i="75" s="1"/>
  <c r="S16" i="73"/>
  <c r="H24" i="80" s="1"/>
  <c r="J39" i="75"/>
  <c r="I41" i="84"/>
  <c r="J47" i="75"/>
  <c r="I49" i="84"/>
  <c r="L21" i="75"/>
  <c r="K23" i="84"/>
  <c r="L29" i="75"/>
  <c r="K31" i="84"/>
  <c r="L37" i="75"/>
  <c r="K39" i="84"/>
  <c r="O18" i="75"/>
  <c r="N20" i="84"/>
  <c r="O41" i="75"/>
  <c r="N43" i="84"/>
  <c r="S41" i="74"/>
  <c r="S33" i="75" s="1"/>
  <c r="S20" i="61"/>
  <c r="F12" i="75" s="1"/>
  <c r="S25" i="61"/>
  <c r="F30" i="75"/>
  <c r="E32" i="84"/>
  <c r="S24" i="63"/>
  <c r="S32" i="63"/>
  <c r="S40" i="63"/>
  <c r="S48" i="63"/>
  <c r="I10" i="75"/>
  <c r="H12" i="84"/>
  <c r="I18" i="75"/>
  <c r="I34" i="75"/>
  <c r="H36" i="84"/>
  <c r="I42" i="75"/>
  <c r="H44" i="84"/>
  <c r="S19" i="65"/>
  <c r="S27" i="65"/>
  <c r="S32" i="65"/>
  <c r="S31" i="70"/>
  <c r="S39" i="70"/>
  <c r="S52" i="70"/>
  <c r="S51" i="74"/>
  <c r="S43" i="75" s="1"/>
  <c r="S23" i="61"/>
  <c r="E17" i="84" s="1"/>
  <c r="S36" i="61"/>
  <c r="S46" i="61"/>
  <c r="S30" i="65"/>
  <c r="S48" i="65"/>
  <c r="S19" i="67"/>
  <c r="K13" i="84" s="1"/>
  <c r="S27" i="67"/>
  <c r="L24" i="75"/>
  <c r="K26" i="84"/>
  <c r="S35" i="67"/>
  <c r="S43" i="67"/>
  <c r="L40" i="75"/>
  <c r="S51" i="67"/>
  <c r="M15" i="75"/>
  <c r="L17" i="84"/>
  <c r="M23" i="75"/>
  <c r="L25" i="84"/>
  <c r="M31" i="75"/>
  <c r="L33" i="84"/>
  <c r="M47" i="75"/>
  <c r="L49" i="84"/>
  <c r="O13" i="75"/>
  <c r="N15" i="84"/>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E16" i="84"/>
  <c r="F15" i="75"/>
  <c r="L13" i="75"/>
  <c r="K15" i="84"/>
  <c r="L11" i="75"/>
  <c r="F11" i="75"/>
  <c r="E13" i="84"/>
  <c r="F9" i="75"/>
  <c r="E11" i="84"/>
  <c r="H12" i="80"/>
  <c r="E10" i="84"/>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FJ45" i="49" s="1"/>
  <c r="BD45" i="49" s="1"/>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FG50" i="51" s="1"/>
  <c r="BC50" i="51" s="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FG29" i="53" s="1"/>
  <c r="BC29" i="53" s="1"/>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FG22" i="46" s="1"/>
  <c r="BC22" i="46" s="1"/>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EK20" i="54"/>
  <c r="FA20" i="54"/>
  <c r="EJ21" i="54"/>
  <c r="EZ21" i="54"/>
  <c r="EJ24" i="54"/>
  <c r="DJ24" i="54"/>
  <c r="EN24" i="54"/>
  <c r="DN24" i="54"/>
  <c r="ER24" i="54"/>
  <c r="DR24" i="54"/>
  <c r="EV24" i="54"/>
  <c r="DV24" i="54"/>
  <c r="EZ24" i="54"/>
  <c r="DZ24" i="54"/>
  <c r="FD24" i="54"/>
  <c r="ED24" i="54"/>
  <c r="EJ28" i="54"/>
  <c r="DJ28" i="54"/>
  <c r="EN28" i="54"/>
  <c r="DN28" i="54"/>
  <c r="ER28" i="54"/>
  <c r="DR28" i="54"/>
  <c r="EV28" i="54"/>
  <c r="DV28" i="54"/>
  <c r="EZ28" i="54"/>
  <c r="DZ28" i="54"/>
  <c r="FD28" i="54"/>
  <c r="ED28" i="54"/>
  <c r="EJ32" i="54"/>
  <c r="DJ32" i="54"/>
  <c r="EN32" i="54"/>
  <c r="DN32" i="54"/>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DL48" i="54"/>
  <c r="EP48" i="54"/>
  <c r="DP48" i="54"/>
  <c r="ET48" i="54"/>
  <c r="DT48" i="54"/>
  <c r="EX48" i="54"/>
  <c r="DX48" i="54"/>
  <c r="FB48" i="54"/>
  <c r="EB48" i="54"/>
  <c r="DH49" i="54"/>
  <c r="EH49" i="54"/>
  <c r="DP49" i="54"/>
  <c r="EP49" i="54"/>
  <c r="DX49" i="54"/>
  <c r="EX49" i="54"/>
  <c r="EI51" i="54"/>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EK52" i="55"/>
  <c r="DK52" i="55"/>
  <c r="EO52" i="55"/>
  <c r="DO52" i="55"/>
  <c r="ES52" i="55"/>
  <c r="DS52" i="55"/>
  <c r="EW52" i="55"/>
  <c r="DW52" i="55"/>
  <c r="FA52" i="55"/>
  <c r="EA52" i="55"/>
  <c r="FE52" i="55"/>
  <c r="EE52" i="55"/>
  <c r="EL52" i="55"/>
  <c r="ET52" i="55"/>
  <c r="FB52" i="55"/>
  <c r="EH54" i="55"/>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FG29" i="57" s="1"/>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S16" i="69"/>
  <c r="P8" i="75"/>
  <c r="S16" i="68"/>
  <c r="S16" i="67"/>
  <c r="S16" i="66"/>
  <c r="S16" i="65"/>
  <c r="S16" i="64"/>
  <c r="S16" i="63"/>
  <c r="S16" i="62"/>
  <c r="R8" i="75"/>
  <c r="F8" i="75"/>
  <c r="DJ17" i="44"/>
  <c r="FJ43" i="52"/>
  <c r="BD43" i="52" s="1"/>
  <c r="EJ15" i="58"/>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DJ18" i="52"/>
  <c r="EJ15" i="51"/>
  <c r="DP17" i="50"/>
  <c r="EJ15" i="50"/>
  <c r="EP17" i="49"/>
  <c r="DP17" i="49"/>
  <c r="DJ18" i="49"/>
  <c r="DJ18" i="48"/>
  <c r="DO18" i="47"/>
  <c r="EO18" i="47"/>
  <c r="FG32" i="47"/>
  <c r="BC32"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J38" i="45" l="1"/>
  <c r="BD38" i="45" s="1"/>
  <c r="FJ56" i="58"/>
  <c r="BD56" i="58" s="1"/>
  <c r="FG43" i="55"/>
  <c r="BC43" i="55" s="1"/>
  <c r="FJ26" i="55"/>
  <c r="BD26" i="55" s="1"/>
  <c r="FG36" i="50"/>
  <c r="BC36" i="50" s="1"/>
  <c r="FG32" i="49"/>
  <c r="BC32" i="49" s="1"/>
  <c r="FG46" i="48"/>
  <c r="BC46" i="48" s="1"/>
  <c r="FG36" i="48"/>
  <c r="BC36" i="48" s="1"/>
  <c r="FG22" i="48"/>
  <c r="BC22" i="48" s="1"/>
  <c r="FJ29" i="47"/>
  <c r="BD29" i="47" s="1"/>
  <c r="FG47" i="46"/>
  <c r="BC47" i="46" s="1"/>
  <c r="FJ39" i="47"/>
  <c r="BD39" i="47" s="1"/>
  <c r="FG36" i="55"/>
  <c r="BC36" i="55" s="1"/>
  <c r="FJ54" i="52"/>
  <c r="BD54" i="52" s="1"/>
  <c r="H28" i="84"/>
  <c r="D38" i="84"/>
  <c r="FJ44" i="54"/>
  <c r="BD44" i="54" s="1"/>
  <c r="FG31" i="54"/>
  <c r="BC31" i="54" s="1"/>
  <c r="E15" i="84"/>
  <c r="L41" i="84"/>
  <c r="K34" i="84"/>
  <c r="N35" i="84"/>
  <c r="I17" i="84"/>
  <c r="FJ55" i="52"/>
  <c r="BD55" i="52" s="1"/>
  <c r="L26" i="84"/>
  <c r="G32" i="84"/>
  <c r="E29" i="84"/>
  <c r="O8" i="75"/>
  <c r="FG44" i="58"/>
  <c r="BC44" i="58" s="1"/>
  <c r="FG40" i="51"/>
  <c r="BC40" i="51" s="1"/>
  <c r="FG37" i="46"/>
  <c r="BC37" i="46" s="1"/>
  <c r="FJ17" i="48"/>
  <c r="BD17" i="48" s="1"/>
  <c r="FJ22" i="47"/>
  <c r="BD22" i="47" s="1"/>
  <c r="FG56" i="46"/>
  <c r="BC56" i="46" s="1"/>
  <c r="FJ46" i="57"/>
  <c r="FG55" i="55"/>
  <c r="BC55" i="55" s="1"/>
  <c r="FG52" i="51"/>
  <c r="BC52" i="51" s="1"/>
  <c r="FJ39" i="49"/>
  <c r="BD39" i="49" s="1"/>
  <c r="FG35" i="47"/>
  <c r="BC35" i="47" s="1"/>
  <c r="FJ47" i="48"/>
  <c r="BD47" i="48" s="1"/>
  <c r="FJ33" i="49"/>
  <c r="BD33" i="49" s="1"/>
  <c r="FJ39" i="46"/>
  <c r="BD39" i="46" s="1"/>
  <c r="FJ22" i="46"/>
  <c r="BD22" i="46" s="1"/>
  <c r="FJ30" i="46"/>
  <c r="BD30" i="46" s="1"/>
  <c r="FG49" i="55"/>
  <c r="BC49" i="55" s="1"/>
  <c r="FJ17" i="55"/>
  <c r="BD17" i="55" s="1"/>
  <c r="FG29" i="54"/>
  <c r="BC29" i="54" s="1"/>
  <c r="FJ46" i="48"/>
  <c r="BD46" i="48" s="1"/>
  <c r="FJ22" i="51"/>
  <c r="BD22" i="51" s="1"/>
  <c r="FJ52" i="48"/>
  <c r="BD52" i="48" s="1"/>
  <c r="FG26" i="47"/>
  <c r="BC26" i="47" s="1"/>
  <c r="FJ35" i="50"/>
  <c r="BD35" i="50" s="1"/>
  <c r="I47" i="75"/>
  <c r="H49" i="84"/>
  <c r="K26" i="75"/>
  <c r="J28" i="84"/>
  <c r="M20" i="75"/>
  <c r="L22" i="84"/>
  <c r="I46" i="75"/>
  <c r="H48" i="84"/>
  <c r="H36" i="75"/>
  <c r="G38" i="84"/>
  <c r="L41" i="75"/>
  <c r="K43" i="84"/>
  <c r="H33" i="75"/>
  <c r="G35" i="84"/>
  <c r="J24" i="75"/>
  <c r="I26" i="84"/>
  <c r="H16" i="75"/>
  <c r="G18" i="84"/>
  <c r="J31" i="75"/>
  <c r="I33" i="84"/>
  <c r="O27" i="75"/>
  <c r="N29" i="84"/>
  <c r="G37" i="75"/>
  <c r="F39" i="84"/>
  <c r="E16" i="75"/>
  <c r="D18" i="84"/>
  <c r="H8" i="75"/>
  <c r="G10" i="84"/>
  <c r="K45" i="75"/>
  <c r="J47" i="84"/>
  <c r="I33" i="75"/>
  <c r="H35" i="84"/>
  <c r="FJ31" i="58"/>
  <c r="BD31" i="58" s="1"/>
  <c r="FG35" i="58"/>
  <c r="BC35" i="58" s="1"/>
  <c r="E27" i="75"/>
  <c r="D29" i="84"/>
  <c r="H11" i="75"/>
  <c r="G13" i="84"/>
  <c r="N20" i="75"/>
  <c r="M22" i="84"/>
  <c r="K39" i="75"/>
  <c r="J41" i="84"/>
  <c r="N46" i="75"/>
  <c r="M48" i="84"/>
  <c r="G9" i="75"/>
  <c r="F11" i="84"/>
  <c r="L26" i="75"/>
  <c r="K28" i="84"/>
  <c r="M35" i="75"/>
  <c r="L37" i="84"/>
  <c r="L28" i="75"/>
  <c r="K30" i="84"/>
  <c r="F26" i="75"/>
  <c r="E28" i="84"/>
  <c r="J22" i="75"/>
  <c r="I24" i="84"/>
  <c r="O46" i="75"/>
  <c r="N48" i="84"/>
  <c r="M30" i="75"/>
  <c r="L32" i="84"/>
  <c r="L30" i="75"/>
  <c r="K32" i="84"/>
  <c r="H15" i="80"/>
  <c r="H10" i="84"/>
  <c r="N21" i="75"/>
  <c r="M23" i="84"/>
  <c r="N23" i="75"/>
  <c r="M25" i="84"/>
  <c r="K36" i="75"/>
  <c r="J38" i="84"/>
  <c r="I43" i="75"/>
  <c r="H45" i="84"/>
  <c r="I11" i="75"/>
  <c r="H13" i="84"/>
  <c r="G18" i="75"/>
  <c r="F20" i="84"/>
  <c r="E25" i="75"/>
  <c r="D27" i="84"/>
  <c r="K41" i="75"/>
  <c r="J43" i="84"/>
  <c r="K9" i="75"/>
  <c r="J11" i="84"/>
  <c r="I16" i="75"/>
  <c r="H18" i="84"/>
  <c r="G23" i="75"/>
  <c r="F25" i="84"/>
  <c r="E30" i="75"/>
  <c r="D32" i="84"/>
  <c r="K22" i="75"/>
  <c r="J24" i="84"/>
  <c r="I29" i="75"/>
  <c r="H31" i="84"/>
  <c r="G44" i="75"/>
  <c r="F46" i="84"/>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F38" i="75"/>
  <c r="E40" i="84"/>
  <c r="J19" i="75"/>
  <c r="I21" i="84"/>
  <c r="O28" i="75"/>
  <c r="N30" i="84"/>
  <c r="M22" i="75"/>
  <c r="L24" i="84"/>
  <c r="F47" i="75"/>
  <c r="E49" i="84"/>
  <c r="O14" i="75"/>
  <c r="N16" i="84"/>
  <c r="L22" i="75"/>
  <c r="K24" i="84"/>
  <c r="G29" i="75"/>
  <c r="F31" i="84"/>
  <c r="O47" i="75"/>
  <c r="N49" i="84"/>
  <c r="I15" i="75"/>
  <c r="H17" i="84"/>
  <c r="I20" i="75"/>
  <c r="H22" i="84"/>
  <c r="G36" i="75"/>
  <c r="F38" i="84"/>
  <c r="H37" i="75"/>
  <c r="G39"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L27" i="75"/>
  <c r="K29" i="84"/>
  <c r="F28" i="75"/>
  <c r="E30" i="84"/>
  <c r="J11" i="75"/>
  <c r="I13" i="84"/>
  <c r="O20" i="75"/>
  <c r="N22" i="84"/>
  <c r="M14" i="75"/>
  <c r="L16" i="84"/>
  <c r="F22" i="75"/>
  <c r="E24" i="84"/>
  <c r="O17" i="75"/>
  <c r="N19" i="84"/>
  <c r="M45" i="75"/>
  <c r="L47" i="84"/>
  <c r="J43" i="75"/>
  <c r="I45" i="84"/>
  <c r="G21" i="75"/>
  <c r="F23" i="84"/>
  <c r="F29" i="75"/>
  <c r="E31" i="84"/>
  <c r="N25" i="75"/>
  <c r="M27" i="84"/>
  <c r="N27" i="75"/>
  <c r="M29" i="84"/>
  <c r="E29" i="75"/>
  <c r="D31" i="84"/>
  <c r="G27" i="75"/>
  <c r="F29" i="84"/>
  <c r="FJ47" i="54"/>
  <c r="BD47" i="54" s="1"/>
  <c r="N17" i="75"/>
  <c r="M19" i="84"/>
  <c r="I39" i="75"/>
  <c r="H41" i="84"/>
  <c r="G14" i="75"/>
  <c r="F16" i="84"/>
  <c r="E26" i="75"/>
  <c r="D28" i="84"/>
  <c r="K18" i="75"/>
  <c r="J20" i="84"/>
  <c r="G40" i="75"/>
  <c r="F42" i="84"/>
  <c r="G28" i="75"/>
  <c r="F30" i="84"/>
  <c r="H29" i="75"/>
  <c r="G31"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G11" i="84"/>
  <c r="F17" i="75"/>
  <c r="E19" i="84"/>
  <c r="O15" i="75"/>
  <c r="N17" i="84"/>
  <c r="K43" i="75"/>
  <c r="J45" i="84"/>
  <c r="M37" i="75"/>
  <c r="L39" i="84"/>
  <c r="J38" i="75"/>
  <c r="I40" i="84"/>
  <c r="G13" i="75"/>
  <c r="F15" i="84"/>
  <c r="N13" i="75"/>
  <c r="M15" i="84"/>
  <c r="K28" i="75"/>
  <c r="J30" i="84"/>
  <c r="G42" i="75"/>
  <c r="F44" i="84"/>
  <c r="K33" i="75"/>
  <c r="J35" i="84"/>
  <c r="E22" i="75"/>
  <c r="D24" i="84"/>
  <c r="I21" i="75"/>
  <c r="H23" i="84"/>
  <c r="N41" i="75"/>
  <c r="M43" i="84"/>
  <c r="N9" i="75"/>
  <c r="M11"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H21" i="75"/>
  <c r="G23" i="84"/>
  <c r="H43" i="75"/>
  <c r="G45" i="84"/>
  <c r="O22" i="75"/>
  <c r="N24" i="84"/>
  <c r="M26" i="75"/>
  <c r="L28" i="84"/>
  <c r="J32" i="75"/>
  <c r="I34" i="84"/>
  <c r="N14" i="75"/>
  <c r="M16" i="84"/>
  <c r="G41" i="75"/>
  <c r="F43" i="84"/>
  <c r="E39" i="75"/>
  <c r="D41" i="84"/>
  <c r="M25" i="75"/>
  <c r="L27" i="84"/>
  <c r="H34" i="75"/>
  <c r="G36" i="84"/>
  <c r="L47" i="75"/>
  <c r="K49" i="84"/>
  <c r="I14" i="75"/>
  <c r="H16" i="84"/>
  <c r="H20" i="75"/>
  <c r="G22" i="84"/>
  <c r="F21" i="75"/>
  <c r="E23" i="84"/>
  <c r="L43" i="75"/>
  <c r="K45" i="84"/>
  <c r="N40" i="75"/>
  <c r="M42" i="84"/>
  <c r="K35" i="75"/>
  <c r="J37" i="84"/>
  <c r="M29" i="75"/>
  <c r="L31" i="84"/>
  <c r="J30" i="75"/>
  <c r="I32" i="84"/>
  <c r="F46" i="75"/>
  <c r="E48" i="84"/>
  <c r="F44" i="75"/>
  <c r="E46" i="84"/>
  <c r="K40" i="75"/>
  <c r="J42" i="84"/>
  <c r="E34" i="75"/>
  <c r="D36" i="84"/>
  <c r="FJ18" i="58"/>
  <c r="BD18" i="58" s="1"/>
  <c r="N47" i="75"/>
  <c r="M49" i="84"/>
  <c r="I35" i="75"/>
  <c r="H37" i="84"/>
  <c r="E17" i="75"/>
  <c r="D19" i="84"/>
  <c r="I40" i="75"/>
  <c r="H42" i="84"/>
  <c r="G15" i="75"/>
  <c r="F17" i="84"/>
  <c r="K14" i="75"/>
  <c r="J16" i="84"/>
  <c r="N37" i="75"/>
  <c r="M39" i="84"/>
  <c r="L44" i="75"/>
  <c r="K46" i="84"/>
  <c r="N39" i="75"/>
  <c r="M41" i="84"/>
  <c r="L46" i="75"/>
  <c r="K48" i="84"/>
  <c r="K20" i="75"/>
  <c r="J22" i="84"/>
  <c r="I27" i="75"/>
  <c r="H29" i="84"/>
  <c r="G34" i="75"/>
  <c r="F36" i="84"/>
  <c r="E41" i="75"/>
  <c r="D43" i="84"/>
  <c r="K25" i="75"/>
  <c r="J27" i="84"/>
  <c r="I32" i="75"/>
  <c r="H34" i="84"/>
  <c r="G39" i="75"/>
  <c r="F41" i="84"/>
  <c r="E46" i="75"/>
  <c r="D48" i="84"/>
  <c r="E14" i="75"/>
  <c r="D16" i="84"/>
  <c r="K38" i="75"/>
  <c r="J40" i="84"/>
  <c r="I45" i="75"/>
  <c r="H47" i="84"/>
  <c r="I13" i="75"/>
  <c r="H15" i="84"/>
  <c r="FJ37" i="49"/>
  <c r="BD37" i="49" s="1"/>
  <c r="FJ25" i="50"/>
  <c r="BD25" i="50" s="1"/>
  <c r="FG50" i="48"/>
  <c r="BC50" i="48" s="1"/>
  <c r="FJ49" i="49"/>
  <c r="BD49" i="49" s="1"/>
  <c r="FG32" i="48"/>
  <c r="BC32" i="48" s="1"/>
  <c r="FJ50" i="49"/>
  <c r="BD50" i="49" s="1"/>
  <c r="FJ46" i="49"/>
  <c r="BD46" i="49" s="1"/>
  <c r="FJ22" i="48"/>
  <c r="BD22" i="48" s="1"/>
  <c r="FG46" i="46"/>
  <c r="BC46" i="46" s="1"/>
  <c r="FJ38" i="48"/>
  <c r="BD38" i="48" s="1"/>
  <c r="FG56" i="47"/>
  <c r="BC56" i="47" s="1"/>
  <c r="FJ53" i="46"/>
  <c r="BD53" i="46" s="1"/>
  <c r="FJ45" i="46"/>
  <c r="BD45" i="46"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G40" i="57"/>
  <c r="FJ54" i="57"/>
  <c r="FG19" i="56"/>
  <c r="BC19" i="56" s="1"/>
  <c r="FJ22" i="54"/>
  <c r="BD22" i="54" s="1"/>
  <c r="FG48" i="53"/>
  <c r="BC48" i="53" s="1"/>
  <c r="FG39" i="54"/>
  <c r="BC39" i="54" s="1"/>
  <c r="FG35" i="54"/>
  <c r="BC35" i="54" s="1"/>
  <c r="FG55" i="52"/>
  <c r="BC55" i="52" s="1"/>
  <c r="FJ39" i="52"/>
  <c r="BD39" i="52" s="1"/>
  <c r="FJ52" i="52"/>
  <c r="BD52" i="52" s="1"/>
  <c r="FJ37" i="52"/>
  <c r="BD37" i="52" s="1"/>
  <c r="FJ54" i="53"/>
  <c r="BD54" i="53" s="1"/>
  <c r="FJ47" i="52"/>
  <c r="BD47" i="52" s="1"/>
  <c r="FJ33" i="52"/>
  <c r="BD33" i="52" s="1"/>
  <c r="FG24" i="52"/>
  <c r="BC24" i="52" s="1"/>
  <c r="FG21" i="52"/>
  <c r="BC21" i="52" s="1"/>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L19" i="75"/>
  <c r="K21" i="84"/>
  <c r="O44" i="75"/>
  <c r="N46" i="84"/>
  <c r="H40" i="75"/>
  <c r="G42" i="84"/>
  <c r="N32" i="75"/>
  <c r="M34" i="84"/>
  <c r="K27" i="75"/>
  <c r="J29" i="84"/>
  <c r="M21" i="75"/>
  <c r="L23" i="84"/>
  <c r="J25" i="75"/>
  <c r="I27" i="84"/>
  <c r="F31" i="75"/>
  <c r="E33" i="84"/>
  <c r="E40" i="75"/>
  <c r="D42" i="84"/>
  <c r="H20" i="80"/>
  <c r="M10" i="84"/>
  <c r="G22" i="75"/>
  <c r="F24" i="84"/>
  <c r="K13" i="75"/>
  <c r="J15" i="84"/>
  <c r="J8" i="75"/>
  <c r="I10" i="84"/>
  <c r="N19" i="75"/>
  <c r="M21" i="84"/>
  <c r="G46" i="75"/>
  <c r="F48" i="84"/>
  <c r="K37" i="75"/>
  <c r="J39" i="84"/>
  <c r="G19" i="75"/>
  <c r="F21" i="84"/>
  <c r="I25" i="75"/>
  <c r="H27" i="84"/>
  <c r="K8" i="75"/>
  <c r="J10" i="84"/>
  <c r="N45" i="75"/>
  <c r="M47" i="84"/>
  <c r="N15" i="75"/>
  <c r="M17" i="84"/>
  <c r="G10" i="75"/>
  <c r="F12" i="84"/>
  <c r="G47" i="75"/>
  <c r="F49" i="84"/>
  <c r="K46" i="75"/>
  <c r="J48" i="84"/>
  <c r="H19" i="80"/>
  <c r="L10" i="84"/>
  <c r="N33" i="75"/>
  <c r="M35"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38" i="52"/>
  <c r="BD38" i="52" s="1"/>
  <c r="FJ26" i="52"/>
  <c r="BD26" i="52" s="1"/>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6" i="48"/>
  <c r="BD56" i="48"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O31" i="75"/>
  <c r="N33" i="84"/>
  <c r="H32" i="75"/>
  <c r="G34" i="84"/>
  <c r="M46" i="75"/>
  <c r="L48" i="84"/>
  <c r="K19" i="75"/>
  <c r="J21" i="84"/>
  <c r="M13" i="75"/>
  <c r="L15" i="84"/>
  <c r="J17" i="75"/>
  <c r="I19" i="84"/>
  <c r="E32" i="75"/>
  <c r="D34" i="84"/>
  <c r="K32" i="75"/>
  <c r="J34" i="84"/>
  <c r="E21" i="75"/>
  <c r="D23" i="84"/>
  <c r="I44" i="75"/>
  <c r="H46" i="84"/>
  <c r="I12" i="75"/>
  <c r="H14" i="84"/>
  <c r="G8" i="75"/>
  <c r="F10" i="84"/>
  <c r="Q8" i="75"/>
  <c r="Q50" i="75" s="1"/>
  <c r="FG54" i="45"/>
  <c r="BC54" i="45" s="1"/>
  <c r="N29" i="75"/>
  <c r="M31" i="84"/>
  <c r="L45" i="75"/>
  <c r="K47" i="84"/>
  <c r="N31" i="75"/>
  <c r="M33" i="84"/>
  <c r="K44" i="75"/>
  <c r="J46" i="84"/>
  <c r="K12" i="75"/>
  <c r="J14" i="84"/>
  <c r="I19" i="75"/>
  <c r="H21" i="84"/>
  <c r="G26" i="75"/>
  <c r="F28" i="84"/>
  <c r="E33" i="75"/>
  <c r="D35" i="84"/>
  <c r="K17" i="75"/>
  <c r="J19" i="84"/>
  <c r="I24" i="75"/>
  <c r="H26" i="84"/>
  <c r="G31" i="75"/>
  <c r="F33" i="84"/>
  <c r="E38" i="75"/>
  <c r="D40" i="84"/>
  <c r="K30" i="75"/>
  <c r="J32" i="84"/>
  <c r="I37" i="75"/>
  <c r="H39" i="84"/>
  <c r="FG47" i="57"/>
  <c r="FG27" i="57"/>
  <c r="FJ54" i="55"/>
  <c r="BD54" i="55" s="1"/>
  <c r="FG52" i="55"/>
  <c r="BC52" i="55" s="1"/>
  <c r="FG32" i="55"/>
  <c r="BC32" i="55" s="1"/>
  <c r="FJ50" i="55"/>
  <c r="BD50" i="55" s="1"/>
  <c r="FG47" i="55"/>
  <c r="BC47" i="55" s="1"/>
  <c r="FJ28" i="55"/>
  <c r="BD28" i="55" s="1"/>
  <c r="FJ22" i="55"/>
  <c r="BD22" i="55" s="1"/>
  <c r="FJ49" i="54"/>
  <c r="BD49" i="54" s="1"/>
  <c r="FJ51" i="54"/>
  <c r="BD51" i="54" s="1"/>
  <c r="FJ48" i="54"/>
  <c r="BD48" i="54" s="1"/>
  <c r="FJ45" i="54"/>
  <c r="BD45" i="54" s="1"/>
  <c r="FG41" i="54"/>
  <c r="BC41" i="54" s="1"/>
  <c r="FG22" i="54"/>
  <c r="BC22" i="54" s="1"/>
  <c r="FG32" i="54"/>
  <c r="BC32" i="54" s="1"/>
  <c r="FG28" i="54"/>
  <c r="BC28" i="54" s="1"/>
  <c r="FG24" i="54"/>
  <c r="BC24" i="54" s="1"/>
  <c r="FJ19" i="54"/>
  <c r="BD19" i="54" s="1"/>
  <c r="FG49" i="50"/>
  <c r="BC49" i="50" s="1"/>
  <c r="E35" i="75"/>
  <c r="D37" i="84"/>
  <c r="H19" i="75"/>
  <c r="G21" i="84"/>
  <c r="N28" i="75"/>
  <c r="M30" i="84"/>
  <c r="K47" i="75"/>
  <c r="J49" i="84"/>
  <c r="O10" i="75"/>
  <c r="N12" i="84"/>
  <c r="M28" i="75"/>
  <c r="L30" i="84"/>
  <c r="G17" i="75"/>
  <c r="F19" i="84"/>
  <c r="E15" i="75"/>
  <c r="D17" i="84"/>
  <c r="L34" i="75"/>
  <c r="K36" i="84"/>
  <c r="H10" i="75"/>
  <c r="G12" i="84"/>
  <c r="M43" i="75"/>
  <c r="L45" i="84"/>
  <c r="L31" i="75"/>
  <c r="K33" i="84"/>
  <c r="J10" i="75"/>
  <c r="I12" i="84"/>
  <c r="H39" i="75"/>
  <c r="G41" i="84"/>
  <c r="F42" i="75"/>
  <c r="E44" i="84"/>
  <c r="O36" i="75"/>
  <c r="N38" i="84"/>
  <c r="H41" i="75"/>
  <c r="G43" i="84"/>
  <c r="O21" i="75"/>
  <c r="N23" i="84"/>
  <c r="L35" i="75"/>
  <c r="K37" i="84"/>
  <c r="J40" i="75"/>
  <c r="I42" i="84"/>
  <c r="O23" i="75"/>
  <c r="N25" i="84"/>
  <c r="H24" i="75"/>
  <c r="G26" i="84"/>
  <c r="M38" i="75"/>
  <c r="L40" i="84"/>
  <c r="K11" i="75"/>
  <c r="J13" i="84"/>
  <c r="J33" i="75"/>
  <c r="I35" i="84"/>
  <c r="O37" i="75"/>
  <c r="N39" i="84"/>
  <c r="L38" i="75"/>
  <c r="K40" i="84"/>
  <c r="G45" i="75"/>
  <c r="F47" i="84"/>
  <c r="O29" i="75"/>
  <c r="N31" i="84"/>
  <c r="E24" i="75"/>
  <c r="D26" i="84"/>
  <c r="L15" i="75"/>
  <c r="K17" i="84"/>
  <c r="L16" i="75"/>
  <c r="K18" i="84"/>
  <c r="L14" i="75"/>
  <c r="K16" i="84"/>
  <c r="F16" i="75"/>
  <c r="E18" i="84"/>
  <c r="O16" i="84"/>
  <c r="L10" i="75"/>
  <c r="K12" i="84"/>
  <c r="H18" i="80"/>
  <c r="K10" i="84"/>
  <c r="L12" i="75"/>
  <c r="K14" i="84"/>
  <c r="L9" i="75"/>
  <c r="K11" i="84"/>
  <c r="F10" i="75"/>
  <c r="E12" i="84"/>
  <c r="E13" i="75"/>
  <c r="D15" i="84"/>
  <c r="E11" i="75"/>
  <c r="D13" i="84"/>
  <c r="E10" i="75"/>
  <c r="D12" i="84"/>
  <c r="E9" i="75"/>
  <c r="D11" i="84"/>
  <c r="H11" i="80"/>
  <c r="D10" i="84"/>
  <c r="E8" i="75"/>
  <c r="E49" i="75" s="1"/>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FJ22" i="52"/>
  <c r="BD22" i="52" s="1"/>
  <c r="FJ17" i="52"/>
  <c r="BD17" i="52"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BD52" i="57" s="1"/>
  <c r="FJ51" i="57"/>
  <c r="FJ47" i="57"/>
  <c r="FJ43" i="57"/>
  <c r="FG35" i="57"/>
  <c r="BC35" i="57" s="1"/>
  <c r="FJ31" i="57"/>
  <c r="FG26" i="57"/>
  <c r="BD26" i="57" s="1"/>
  <c r="FJ19" i="57"/>
  <c r="FG17" i="57"/>
  <c r="FG17" i="58"/>
  <c r="BC17" i="58" s="1"/>
  <c r="FJ41" i="57"/>
  <c r="FJ40" i="57"/>
  <c r="FJ34" i="57"/>
  <c r="FJ26" i="57"/>
  <c r="FG56" i="57"/>
  <c r="BD56" i="57" s="1"/>
  <c r="FJ53" i="57"/>
  <c r="FJ49" i="57"/>
  <c r="FJ36" i="57"/>
  <c r="FJ28" i="57"/>
  <c r="FJ23" i="57"/>
  <c r="FJ27" i="58"/>
  <c r="BD27" i="58" s="1"/>
  <c r="FG37" i="57"/>
  <c r="BC37" i="57" s="1"/>
  <c r="FG33" i="57"/>
  <c r="BC33" i="57" s="1"/>
  <c r="FG25" i="57"/>
  <c r="FG22" i="57"/>
  <c r="BD22" i="57" s="1"/>
  <c r="FG21" i="57"/>
  <c r="BD21" i="57" s="1"/>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BC55" i="57" s="1"/>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BC50" i="57" s="1"/>
  <c r="FG48" i="57"/>
  <c r="FG44" i="57"/>
  <c r="BD44" i="57" s="1"/>
  <c r="FG51" i="57"/>
  <c r="FG43" i="57"/>
  <c r="BC43" i="57" s="1"/>
  <c r="FJ35" i="57"/>
  <c r="FG30" i="57"/>
  <c r="BC30" i="57" s="1"/>
  <c r="FJ27" i="57"/>
  <c r="FG19" i="57"/>
  <c r="BC19" i="57" s="1"/>
  <c r="FJ17" i="58"/>
  <c r="BD17" i="58" s="1"/>
  <c r="FG41" i="57"/>
  <c r="BC41" i="57" s="1"/>
  <c r="FG31" i="57"/>
  <c r="BC31" i="57" s="1"/>
  <c r="FG23" i="57"/>
  <c r="BC23" i="57" s="1"/>
  <c r="FJ20" i="57"/>
  <c r="FG27" i="56"/>
  <c r="BC27" i="56" s="1"/>
  <c r="FJ35" i="58"/>
  <c r="BD35" i="58" s="1"/>
  <c r="FG53" i="57"/>
  <c r="BC53" i="57" s="1"/>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C22" i="57"/>
  <c r="FG20" i="56"/>
  <c r="BC20" i="56" s="1"/>
  <c r="H16" i="80"/>
  <c r="FG55" i="45"/>
  <c r="BC55" i="45" s="1"/>
  <c r="FJ46" i="45"/>
  <c r="BD46" i="45" s="1"/>
  <c r="FG42" i="55"/>
  <c r="BC42" i="55" s="1"/>
  <c r="FJ40" i="54"/>
  <c r="BD40" i="54" s="1"/>
  <c r="FG31" i="52"/>
  <c r="BC31" i="52" s="1"/>
  <c r="FG35" i="53"/>
  <c r="BC35" i="53" s="1"/>
  <c r="FJ48" i="50"/>
  <c r="BD48" i="50" s="1"/>
  <c r="N8" i="75"/>
  <c r="N49" i="75" s="1"/>
  <c r="FG53" i="45"/>
  <c r="BC53" i="45" s="1"/>
  <c r="FG56" i="45"/>
  <c r="BC56" i="45" s="1"/>
  <c r="FG30" i="58"/>
  <c r="BC30" i="58" s="1"/>
  <c r="FG42" i="58"/>
  <c r="BC42" i="58" s="1"/>
  <c r="FG34" i="55"/>
  <c r="BC34" i="55" s="1"/>
  <c r="FG27" i="52"/>
  <c r="BC27" i="52" s="1"/>
  <c r="FG39" i="53"/>
  <c r="BC39" i="53" s="1"/>
  <c r="FG19" i="52"/>
  <c r="BC19" i="52" s="1"/>
  <c r="S8" i="75"/>
  <c r="S49" i="75" s="1"/>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D26" i="78"/>
  <c r="K50" i="75"/>
  <c r="E23" i="78"/>
  <c r="R50" i="75"/>
  <c r="R49" i="75"/>
  <c r="R48" i="75"/>
  <c r="H14" i="80"/>
  <c r="H17" i="80"/>
  <c r="Q48" i="75"/>
  <c r="D35" i="78"/>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FG32" i="45"/>
  <c r="BC32" i="45" s="1"/>
  <c r="FG47" i="45"/>
  <c r="BC47" i="45" s="1"/>
  <c r="FJ42" i="45"/>
  <c r="BD42" i="45" s="1"/>
  <c r="FJ23" i="45"/>
  <c r="BD23" i="45" s="1"/>
  <c r="FJ53" i="45"/>
  <c r="BD53" i="45" s="1"/>
  <c r="FG45" i="58"/>
  <c r="BC45" i="58" s="1"/>
  <c r="FJ46" i="54"/>
  <c r="BD46" i="54" s="1"/>
  <c r="FJ34" i="54"/>
  <c r="BD34" i="54" s="1"/>
  <c r="FJ38" i="54"/>
  <c r="BD38" i="54" s="1"/>
  <c r="D18" i="78"/>
  <c r="I8" i="75"/>
  <c r="D24" i="78"/>
  <c r="J48" i="75"/>
  <c r="L8" i="75"/>
  <c r="FG17" i="48"/>
  <c r="BC17" i="48" s="1"/>
  <c r="FG18" i="51"/>
  <c r="BC18" i="51" s="1"/>
  <c r="FG46" i="52"/>
  <c r="BC46" i="52" s="1"/>
  <c r="E21" i="78"/>
  <c r="P48" i="75"/>
  <c r="P50" i="75"/>
  <c r="P49" i="75"/>
  <c r="FG17" i="52"/>
  <c r="BC17" i="52" s="1"/>
  <c r="FJ18" i="54"/>
  <c r="BD18" i="54" s="1"/>
  <c r="FJ18" i="57"/>
  <c r="FJ26" i="54"/>
  <c r="BD26" i="54" s="1"/>
  <c r="FG42" i="45"/>
  <c r="BC42" i="45" s="1"/>
  <c r="D14" i="78"/>
  <c r="E48"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27" i="57"/>
  <c r="BD27" i="57"/>
  <c r="BC29" i="57"/>
  <c r="BD29" i="57"/>
  <c r="BC47" i="57"/>
  <c r="BD47" i="57"/>
  <c r="BC56" i="57"/>
  <c r="BD40" i="57"/>
  <c r="BC40" i="57"/>
  <c r="BC49" i="57"/>
  <c r="BD49" i="57"/>
  <c r="BC25" i="57"/>
  <c r="BD25" i="57"/>
  <c r="BC45" i="57"/>
  <c r="BD45" i="57"/>
  <c r="BC21" i="57"/>
  <c r="BD31" i="57"/>
  <c r="BD23"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P17" i="84" l="1"/>
  <c r="K49" i="75"/>
  <c r="P22" i="84"/>
  <c r="O22" i="84"/>
  <c r="F48" i="75"/>
  <c r="O30" i="84"/>
  <c r="O38" i="84"/>
  <c r="E32" i="78"/>
  <c r="E25" i="78"/>
  <c r="P14" i="84"/>
  <c r="J49" i="75"/>
  <c r="J50" i="75"/>
  <c r="E33" i="78"/>
  <c r="O46" i="84"/>
  <c r="E27" i="78"/>
  <c r="O17" i="84"/>
  <c r="O49" i="75"/>
  <c r="M49" i="75"/>
  <c r="F49" i="75"/>
  <c r="G49" i="75"/>
  <c r="H48" i="75"/>
  <c r="BD33" i="57"/>
  <c r="E35" i="78"/>
  <c r="BD39" i="57"/>
  <c r="N50" i="75"/>
  <c r="P38" i="84"/>
  <c r="O37" i="84"/>
  <c r="P37" i="84"/>
  <c r="O44" i="84"/>
  <c r="P44" i="84"/>
  <c r="O39" i="84"/>
  <c r="P39" i="84"/>
  <c r="P46" i="84"/>
  <c r="O31" i="84"/>
  <c r="P31" i="84"/>
  <c r="O21" i="84"/>
  <c r="P21" i="84"/>
  <c r="O32" i="84"/>
  <c r="P32" i="84"/>
  <c r="BD53" i="57"/>
  <c r="G50" i="75"/>
  <c r="O50" i="75"/>
  <c r="M50" i="75"/>
  <c r="K48" i="75"/>
  <c r="E50" i="75"/>
  <c r="G48" i="75"/>
  <c r="N48" i="75"/>
  <c r="O48" i="75"/>
  <c r="O41" i="84"/>
  <c r="P41" i="84"/>
  <c r="O49" i="84"/>
  <c r="P49" i="84"/>
  <c r="O27" i="84"/>
  <c r="P27" i="84"/>
  <c r="O33" i="84"/>
  <c r="P33" i="84"/>
  <c r="BD19" i="57"/>
  <c r="BD41" i="57"/>
  <c r="BC44" i="57"/>
  <c r="F50" i="75"/>
  <c r="Q49" i="75"/>
  <c r="H49" i="75"/>
  <c r="O14" i="84"/>
  <c r="P26" i="84"/>
  <c r="O26" i="84"/>
  <c r="O45" i="84"/>
  <c r="P45" i="84"/>
  <c r="O19" i="84"/>
  <c r="P19" i="84"/>
  <c r="O29" i="84"/>
  <c r="P29" i="84"/>
  <c r="O35" i="84"/>
  <c r="P35" i="84"/>
  <c r="P30" i="84"/>
  <c r="O36" i="84"/>
  <c r="P36" i="84"/>
  <c r="H50" i="75"/>
  <c r="O47" i="84"/>
  <c r="P47" i="84"/>
  <c r="O28" i="84"/>
  <c r="P28" i="84"/>
  <c r="BD55" i="57"/>
  <c r="M48" i="75"/>
  <c r="BD50" i="57"/>
  <c r="P16" i="84"/>
  <c r="P34" i="84"/>
  <c r="O34" i="84"/>
  <c r="P42" i="84"/>
  <c r="O42" i="84"/>
  <c r="O48" i="84"/>
  <c r="P48" i="84"/>
  <c r="O43" i="84"/>
  <c r="P43" i="84"/>
  <c r="O40" i="84"/>
  <c r="P40" i="84"/>
  <c r="O23" i="84"/>
  <c r="P23" i="84"/>
  <c r="O20" i="84"/>
  <c r="P20" i="84"/>
  <c r="BC26" i="57"/>
  <c r="E29" i="78"/>
  <c r="O25" i="84"/>
  <c r="P25" i="84"/>
  <c r="O24" i="84"/>
  <c r="P24" i="84"/>
  <c r="BD35" i="57"/>
  <c r="BC24" i="57"/>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K6" authorId="0" shapeId="0" xr:uid="{00000000-0006-0000-4200-00000100000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<sst xmlns="http://schemas.openxmlformats.org/spreadsheetml/2006/main" count="2624" uniqueCount="400">
  <si>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</si>
  <si>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</si>
  <si>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</si>
  <si>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</si>
  <si>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</si>
  <si>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</si>
  <si>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</si>
  <si>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</si>
  <si>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</si>
  <si>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</si>
  <si>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</si>
  <si>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</si>
  <si>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</si>
  <si>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</si>
  <si>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</si>
  <si>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</si>
  <si>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</si>
  <si>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</si>
  <si>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</si>
  <si>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</si>
  <si>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</si>
  <si>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</si>
  <si>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</si>
  <si>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</si>
  <si>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</si>
  <si>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</si>
  <si>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</si>
  <si>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</si>
  <si>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</si>
  <si>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</si>
  <si>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</si>
  <si>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</si>
  <si>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</si>
  <si>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</si>
  <si>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</si>
  <si>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</si>
  <si>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</si>
  <si>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</si>
  <si>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</si>
  <si>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</si>
  <si>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</si>
  <si>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</si>
  <si>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</si>
  <si>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</si>
  <si>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</si>
  <si>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</si>
  <si>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</si>
  <si>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</si>
  <si>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</si>
  <si>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</si>
  <si>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</si>
  <si>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</si>
  <si>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</si>
  <si>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</si>
  <si>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</si>
  <si>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</si>
  <si>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</si>
  <si>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</si>
  <si>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</si>
  <si>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</si>
  <si>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</si>
  <si>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</si>
  <si>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</si>
  <si>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</si>
  <si>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</si>
  <si>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</si>
  <si>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</si>
  <si>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</si>
  <si>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</si>
  <si>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</si>
  <si>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</si>
  <si>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</si>
  <si>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</si>
  <si>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</si>
  <si>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</si>
  <si>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</si>
  <si>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</si>
  <si>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</si>
  <si>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</si>
  <si>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</si>
  <si>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</si>
  <si>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</si>
  <si>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</si>
  <si>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</si>
  <si>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</si>
  <si>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</si>
  <si>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</si>
  <si>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</si>
  <si>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</si>
  <si>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</si>
  <si>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</si>
  <si>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</si>
  <si>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</si>
  <si>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</si>
  <si>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</si>
  <si>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</si>
  <si>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</si>
  <si>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</si>
  <si>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</si>
  <si>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</si>
  <si>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</si>
  <si>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</si>
  <si>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</si>
  <si>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</si>
  <si>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</si>
  <si>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</si>
  <si>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</si>
  <si>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</si>
  <si>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</si>
  <si>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</si>
  <si>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</si>
  <si>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</si>
  <si>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</si>
  <si>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</si>
  <si>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</si>
  <si>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</si>
  <si>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</si>
  <si>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</si>
  <si>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</si>
  <si>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</si>
  <si>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</si>
  <si>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</si>
  <si>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</si>
  <si>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</si>
  <si>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</si>
  <si>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</si>
  <si>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</si>
  <si>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</si>
  <si>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</si>
  <si>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</si>
  <si>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</si>
  <si>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</si>
  <si>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</si>
  <si>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</si>
  <si>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</si>
  <si>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</si>
  <si>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</si>
  <si>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</si>
  <si>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</si>
  <si>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</si>
  <si>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</si>
  <si>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</si>
  <si>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</si>
  <si>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</si>
  <si>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</si>
  <si>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</si>
  <si>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</si>
  <si>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</si>
  <si>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</si>
  <si>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</si>
  <si>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</si>
  <si>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</si>
  <si>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</si>
  <si>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</si>
  <si>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</si>
  <si>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</si>
  <si>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</si>
  <si>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</si>
  <si>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</si>
  <si>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</si>
  <si>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</si>
  <si>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</si>
  <si>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</si>
  <si>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</si>
  <si>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</si>
  <si>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</si>
  <si>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</si>
  <si>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</si>
  <si>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</si>
  <si>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</si>
  <si>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</si>
  <si>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</si>
  <si>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</si>
  <si>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</si>
  <si>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</si>
  <si>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</si>
  <si>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</si>
  <si>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</si>
  <si>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</si>
  <si>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</si>
  <si>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</si>
  <si>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</si>
  <si>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</si>
  <si>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</si>
  <si>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</si>
  <si>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</si>
  <si>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</si>
  <si>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</si>
  <si>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</si>
  <si>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</si>
  <si>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</si>
  <si>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</si>
  <si>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</si>
  <si>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</si>
  <si>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</si>
  <si>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</si>
  <si>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</si>
  <si>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</si>
  <si>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</si>
  <si>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</si>
  <si>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</si>
  <si>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</si>
  <si>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</si>
  <si>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</si>
  <si>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</si>
  <si>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</si>
  <si>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</si>
  <si>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</si>
  <si>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</si>
  <si>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</si>
  <si>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</si>
  <si>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</si>
  <si>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</si>
  <si>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</si>
  <si>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</si>
  <si>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</si>
  <si>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</si>
  <si>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</si>
  <si>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</si>
  <si>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</si>
  <si>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</si>
  <si>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</si>
  <si>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</si>
  <si>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</si>
  <si>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</si>
  <si>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</si>
  <si>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</si>
  <si>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</si>
  <si>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</si>
  <si>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</si>
  <si>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</si>
  <si>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</si>
  <si>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</si>
  <si>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</si>
  <si>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</si>
  <si>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</si>
  <si>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</si>
  <si>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</si>
  <si>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</si>
  <si>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</si>
  <si>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</si>
  <si>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</si>
  <si>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</si>
  <si>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</si>
  <si>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</si>
  <si>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</si>
  <si>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</si>
  <si>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</si>
  <si>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</si>
  <si>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</si>
  <si>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</si>
  <si>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</si>
  <si>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</si>
  <si>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</si>
  <si>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</si>
  <si>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</si>
  <si>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</si>
  <si>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</si>
  <si>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</si>
  <si>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</si>
  <si>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</si>
  <si>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</si>
  <si>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</si>
  <si>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</si>
  <si>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</si>
  <si>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</si>
  <si>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</si>
  <si>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</si>
  <si>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</si>
  <si>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</si>
  <si>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</si>
  <si>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</si>
  <si>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</si>
  <si>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</si>
  <si>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</si>
  <si>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</si>
  <si>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</si>
  <si>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</si>
  <si>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</si>
  <si>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</si>
  <si>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</si>
  <si>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</si>
  <si>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</si>
  <si>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</si>
  <si>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</si>
  <si>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</si>
  <si>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</si>
  <si>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</si>
  <si>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</si>
  <si>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</si>
  <si>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</si>
  <si>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</si>
  <si>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</si>
  <si>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</si>
  <si>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</si>
  <si>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</si>
  <si>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</si>
  <si>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</si>
  <si>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</si>
  <si>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</si>
  <si>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</si>
  <si>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</si>
  <si>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</si>
  <si>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</si>
  <si>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</si>
  <si>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</si>
  <si>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</si>
  <si>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</si>
  <si>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</si>
  <si>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</si>
  <si>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</si>
  <si>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</si>
  <si>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</si>
  <si>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</si>
  <si>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</si>
  <si>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</si>
  <si>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</si>
  <si>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</si>
  <si>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</si>
  <si>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</si>
  <si>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</si>
  <si>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</si>
  <si>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</si>
  <si>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</si>
  <si>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</si>
  <si>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</si>
  <si>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</si>
  <si>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</si>
  <si>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</si>
  <si>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</si>
  <si>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</si>
  <si>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</si>
  <si>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</si>
  <si>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</si>
  <si>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</si>
  <si>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</si>
  <si>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</si>
  <si>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</si>
  <si>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</si>
  <si>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</si>
  <si>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</si>
  <si>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Rustandi, S.Pd.I</t>
  </si>
  <si>
    <t>0085435001</t>
  </si>
  <si>
    <t>Ahmad Kardafi</t>
  </si>
  <si>
    <t>0072074488</t>
  </si>
  <si>
    <t>ALBITRA DESTA WARDANANG</t>
  </si>
  <si>
    <t>0085654804</t>
  </si>
  <si>
    <t>Albyanza Phipo Inzaghi</t>
  </si>
  <si>
    <t>0071677759</t>
  </si>
  <si>
    <t>ALDINO DWI SETIAWAN</t>
  </si>
  <si>
    <t>0073185441</t>
  </si>
  <si>
    <t>ANDIKA SURYA PANCA</t>
  </si>
  <si>
    <t>0088478232</t>
  </si>
  <si>
    <t>DAVA AFREZA</t>
  </si>
  <si>
    <t>0076442471</t>
  </si>
  <si>
    <t>DESTA SINAR WINATA</t>
  </si>
  <si>
    <t>0073642892</t>
  </si>
  <si>
    <t>DEVIS FEBRI YANSYAH</t>
  </si>
  <si>
    <t>0089643299</t>
  </si>
  <si>
    <t>IHSAN REY SANDI PAMUNGKAS</t>
  </si>
  <si>
    <t>0079004940</t>
  </si>
  <si>
    <t>Ilyas Mubarok</t>
  </si>
  <si>
    <t>0074789713</t>
  </si>
  <si>
    <t>JOLANDA PRATAMA</t>
  </si>
  <si>
    <t>0084210373</t>
  </si>
  <si>
    <t>Kholiq Ar Rasyid</t>
  </si>
  <si>
    <t>0077813661</t>
  </si>
  <si>
    <t>MOHAMAD IHSAN FADILA</t>
  </si>
  <si>
    <t>0084883887</t>
  </si>
  <si>
    <t>Muhamad Reva Adi Pratama</t>
  </si>
  <si>
    <t>0072756205</t>
  </si>
  <si>
    <t>NABIL OKTAMA PUTRA</t>
  </si>
  <si>
    <t>0084827937</t>
  </si>
  <si>
    <t>Peri Gunawan</t>
  </si>
  <si>
    <t>0083959553</t>
  </si>
  <si>
    <t>Rahmat Aryanto</t>
  </si>
  <si>
    <t>0074833360</t>
  </si>
  <si>
    <t>Rahmat Mahardika</t>
  </si>
  <si>
    <t>0087018115</t>
  </si>
  <si>
    <t>RASYA RIZKY RAMADHAN</t>
  </si>
  <si>
    <t>0084150372</t>
  </si>
  <si>
    <t>RIDHO ADIANSYAH</t>
  </si>
  <si>
    <t>0067226810</t>
  </si>
  <si>
    <t>SURYA EFENDI</t>
  </si>
  <si>
    <t>0076396464</t>
  </si>
  <si>
    <t>VAREL PRATAMA. S</t>
  </si>
  <si>
    <t>0069594792</t>
  </si>
  <si>
    <t>Y.DEVIN</t>
  </si>
  <si>
    <t>Teknik Sepeda Motor</t>
  </si>
  <si>
    <t>Gadingrejo, 13 Juni 2025</t>
  </si>
  <si>
    <t>DIAN OKTA SAPUTRA</t>
  </si>
  <si>
    <t>FADLI ARLIYAN</t>
  </si>
  <si>
    <t>MUHAMMAD RICKY RAMADHANI</t>
  </si>
  <si>
    <t>MUHIBBIM ABDUL ROHMAN</t>
  </si>
  <si>
    <t>0068380971</t>
  </si>
  <si>
    <t>0085389198</t>
  </si>
  <si>
    <t>0083467600</t>
  </si>
  <si>
    <t>0081792674</t>
  </si>
  <si>
    <t>Menganalisis tentang akulturasi dan asimilasi budaya nusantara</t>
  </si>
  <si>
    <t>Memahami tentang akulturasi dan asimilasi budaya nusantara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</si>
</sst>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21]dd\ mmmm\ yyyy;@"/>
    <numFmt numFmtId="165" formatCode="0.0"/>
  </numFmts>
  <fonts count="81" x14ac:knownFonts="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1">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12" xfId="0"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xr:uid="{00000000-0005-0000-0000-000002000000}"/>
    <cellStyle name="Normal 2 2 2" xfId="2" xr:uid="{00000000-0005-0000-0000-000003000000}"/>
    <cellStyle name="Normal 2 2 6" xfId="3" xr:uid="{00000000-0005-0000-0000-000004000000}"/>
    <cellStyle name="Normal 4 4" xfId="4" xr:uid="{00000000-0005-0000-0000-000005000000}"/>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6"/>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 uri="{FF2B5EF4-FFF2-40B4-BE49-F238E27FC236}">
                  <a16:creationId xmlns:a16="http://schemas.microsoft.com/office/drawing/2014/main" id="{00000000-0008-0000-4600-0000012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 uri="{FF2B5EF4-FFF2-40B4-BE49-F238E27FC236}">
                  <a16:creationId xmlns:a16="http://schemas.microsoft.com/office/drawing/2014/main" id="{00000000-0008-0000-4700-00000148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a16="http://schemas.microsoft.com/office/drawing/2014/main" id="{00000000-0008-0000-4700-000006000000}"/>
                </a:ext>
              </a:extLst>
            </xdr:cNvPr>
            <xdr:cNvPicPr>
              <a:picLocks noChangeAspect="1" noChangeArrowheads="1"/>
              <a:extLst>
                <a:ext uri="{84589F7E-364E-4C9E-8A38-B11213B215E9}">
                  <a14:cameraTool cellRange="$B$3:$K$11" spid="_x0000_s84018"/>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endParaRPr lang="en-ID" sz="1100" b="1" kern="1200" cap="none" spc="0">
            <a:ln w="0">
              <a:solidFill>
                <a:schemeClr val="bg1"/>
              </a:solidFill>
            </a:ln>
            <a:solidFill>
              <a:schemeClr val="bg1"/>
            </a:solidFill>
            <a:effectLst>
              <a:outerShdw dist="38100" dir="2700000" algn="tl" rotWithShape="0">
                <a:schemeClr val="accent2"/>
              </a:outerShdw>
            </a:effectLst>
          </a:endParaRP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 uri="{FF2B5EF4-FFF2-40B4-BE49-F238E27FC236}">
                  <a16:creationId xmlns:a16="http://schemas.microsoft.com/office/drawing/2014/main" id="{00000000-0008-0000-4D00-0000015C0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K34"/>
  <sheetViews>
    <sheetView tabSelected="1" workbookViewId="0"/>
  </sheetViews>
  <sheetFormatPr defaultRowHeight="15" x14ac:dyDescent="0.2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x14ac:dyDescent="0.25">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x14ac:dyDescent="0.25">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x14ac:dyDescent="0.25">
      <c r="A3" s="4"/>
      <c r="B3" s="6"/>
      <c r="C3" s="335" t="s">
        <v>267</v>
      </c>
      <c r="D3" s="335"/>
      <c r="E3" s="335"/>
      <c r="F3" s="335"/>
      <c r="G3" s="335"/>
      <c r="H3" s="335"/>
      <c r="I3" s="335"/>
      <c r="J3" s="335"/>
      <c r="K3" s="335"/>
      <c r="L3" s="335"/>
      <c r="M3" s="335"/>
      <c r="N3" s="335"/>
      <c r="O3" s="335"/>
      <c r="P3" s="335"/>
      <c r="Q3" s="335"/>
      <c r="R3" s="335"/>
      <c r="S3" s="335"/>
      <c r="T3" s="335"/>
      <c r="U3" s="335"/>
      <c r="V3" s="335"/>
      <c r="W3" s="335"/>
      <c r="X3" s="146"/>
      <c r="Y3" s="4"/>
      <c r="Z3" s="9"/>
      <c r="AA3" s="9"/>
      <c r="AB3" s="9"/>
      <c r="AC3" s="9"/>
      <c r="AD3" s="9"/>
      <c r="AE3" s="9"/>
      <c r="AF3" s="9"/>
      <c r="AG3" s="9"/>
      <c r="AH3" s="9"/>
      <c r="AI3" s="9"/>
      <c r="AJ3" s="9"/>
      <c r="AK3" s="9"/>
    </row>
    <row r="4" spans="1:37" ht="19.5" customHeight="1" x14ac:dyDescent="0.25">
      <c r="A4" s="4"/>
      <c r="B4" s="6"/>
      <c r="C4" s="335" t="s">
        <v>0</v>
      </c>
      <c r="D4" s="335"/>
      <c r="E4" s="335"/>
      <c r="F4" s="335"/>
      <c r="G4" s="335"/>
      <c r="H4" s="335"/>
      <c r="I4" s="335"/>
      <c r="J4" s="335"/>
      <c r="K4" s="335"/>
      <c r="L4" s="335"/>
      <c r="M4" s="335"/>
      <c r="N4" s="335"/>
      <c r="O4" s="335"/>
      <c r="P4" s="335"/>
      <c r="Q4" s="335"/>
      <c r="R4" s="335"/>
      <c r="S4" s="335"/>
      <c r="T4" s="335"/>
      <c r="U4" s="335"/>
      <c r="V4" s="335"/>
      <c r="W4" s="335"/>
      <c r="X4" s="146"/>
      <c r="Y4" s="4"/>
      <c r="Z4" s="9"/>
      <c r="AA4" s="9"/>
      <c r="AB4" s="9"/>
      <c r="AC4" s="9"/>
      <c r="AD4" s="9"/>
      <c r="AE4" s="9"/>
      <c r="AF4" s="9"/>
      <c r="AG4" s="9"/>
      <c r="AH4" s="9"/>
      <c r="AI4" s="9"/>
      <c r="AJ4" s="9"/>
      <c r="AK4" s="9"/>
    </row>
    <row r="5" spans="1:37" ht="18.75" customHeight="1" thickBot="1" x14ac:dyDescent="0.3">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x14ac:dyDescent="0.25">
      <c r="A6" s="4"/>
      <c r="B6" s="1"/>
      <c r="C6" s="183"/>
      <c r="D6" s="184"/>
      <c r="E6" s="185"/>
      <c r="F6" s="1"/>
      <c r="G6" s="183"/>
      <c r="H6" s="184"/>
      <c r="I6" s="185"/>
      <c r="J6" s="1"/>
      <c r="K6" s="183"/>
      <c r="L6" s="184"/>
      <c r="M6" s="184"/>
      <c r="N6" s="184"/>
      <c r="O6" s="184"/>
      <c r="P6" s="185"/>
      <c r="Q6" s="1"/>
      <c r="R6" s="183"/>
      <c r="S6" s="184"/>
      <c r="T6" s="185"/>
      <c r="U6" s="1"/>
      <c r="V6" s="266"/>
      <c r="W6" s="267"/>
      <c r="X6" s="1"/>
      <c r="Y6" s="4"/>
      <c r="Z6" s="9"/>
      <c r="AA6" s="9"/>
      <c r="AB6" s="9"/>
      <c r="AC6" s="9"/>
      <c r="AD6" s="9"/>
      <c r="AE6" s="9"/>
      <c r="AF6" s="9"/>
      <c r="AG6" s="9"/>
      <c r="AH6" s="9"/>
      <c r="AI6" s="9"/>
      <c r="AJ6" s="9"/>
      <c r="AK6" s="9"/>
    </row>
    <row r="7" spans="1:37" x14ac:dyDescent="0.25">
      <c r="A7" s="4"/>
      <c r="B7" s="1"/>
      <c r="C7" s="186"/>
      <c r="D7" s="187"/>
      <c r="E7" s="188"/>
      <c r="F7" s="1"/>
      <c r="G7" s="186"/>
      <c r="H7" s="187"/>
      <c r="I7" s="188"/>
      <c r="J7" s="1"/>
      <c r="K7" s="186"/>
      <c r="L7" s="187"/>
      <c r="M7" s="187"/>
      <c r="N7" s="187"/>
      <c r="O7" s="187"/>
      <c r="P7" s="188"/>
      <c r="Q7" s="1"/>
      <c r="R7" s="186"/>
      <c r="S7" s="187"/>
      <c r="T7" s="188"/>
      <c r="U7" s="1"/>
      <c r="V7" s="268"/>
      <c r="W7" s="269"/>
      <c r="X7" s="1"/>
      <c r="Y7" s="4"/>
      <c r="Z7" s="9"/>
      <c r="AA7" s="9"/>
      <c r="AB7" s="9"/>
      <c r="AC7" s="9"/>
      <c r="AD7" s="9"/>
      <c r="AE7" s="9"/>
      <c r="AF7" s="9"/>
      <c r="AG7" s="9"/>
      <c r="AH7" s="9"/>
      <c r="AI7" s="9"/>
      <c r="AJ7" s="9"/>
      <c r="AK7" s="9"/>
    </row>
    <row r="8" spans="1:37" x14ac:dyDescent="0.25">
      <c r="A8" s="4"/>
      <c r="B8" s="1"/>
      <c r="C8" s="186"/>
      <c r="D8" s="187"/>
      <c r="E8" s="188"/>
      <c r="F8" s="1"/>
      <c r="G8" s="186"/>
      <c r="H8" s="187"/>
      <c r="I8" s="188"/>
      <c r="J8" s="1"/>
      <c r="K8" s="186"/>
      <c r="L8" s="187"/>
      <c r="M8" s="187"/>
      <c r="N8" s="187"/>
      <c r="O8" s="187"/>
      <c r="P8" s="188"/>
      <c r="Q8" s="1"/>
      <c r="R8" s="186"/>
      <c r="S8" s="187"/>
      <c r="T8" s="188"/>
      <c r="U8" s="1"/>
      <c r="V8" s="268"/>
      <c r="W8" s="269"/>
      <c r="X8" s="1"/>
      <c r="Y8" s="4"/>
      <c r="Z8" s="9"/>
      <c r="AA8" s="9"/>
      <c r="AB8" s="9"/>
      <c r="AC8" s="9"/>
      <c r="AD8" s="9"/>
      <c r="AE8" s="9"/>
      <c r="AF8" s="9"/>
      <c r="AG8" s="9"/>
      <c r="AH8" s="9"/>
      <c r="AI8" s="9"/>
      <c r="AJ8" s="9"/>
      <c r="AK8" s="9"/>
    </row>
    <row r="9" spans="1:37" x14ac:dyDescent="0.25">
      <c r="A9" s="4"/>
      <c r="B9" s="1"/>
      <c r="C9" s="186"/>
      <c r="D9" s="187"/>
      <c r="E9" s="188"/>
      <c r="F9" s="1"/>
      <c r="G9" s="186"/>
      <c r="H9" s="187"/>
      <c r="I9" s="188"/>
      <c r="J9" s="1"/>
      <c r="K9" s="186"/>
      <c r="L9" s="187"/>
      <c r="M9" s="187"/>
      <c r="N9" s="187"/>
      <c r="O9" s="187"/>
      <c r="P9" s="188"/>
      <c r="Q9" s="1"/>
      <c r="R9" s="186"/>
      <c r="S9" s="187"/>
      <c r="T9" s="188"/>
      <c r="U9" s="1"/>
      <c r="V9" s="268"/>
      <c r="W9" s="269"/>
      <c r="X9" s="1"/>
      <c r="Y9" s="4"/>
      <c r="Z9" s="9"/>
      <c r="AA9" s="9"/>
      <c r="AB9" s="9"/>
      <c r="AC9" s="9"/>
      <c r="AD9" s="9"/>
      <c r="AE9" s="9"/>
      <c r="AF9" s="9"/>
      <c r="AG9" s="9"/>
      <c r="AH9" s="9"/>
      <c r="AI9" s="9"/>
      <c r="AJ9" s="9"/>
      <c r="AK9" s="9"/>
    </row>
    <row r="10" spans="1:37" x14ac:dyDescent="0.25">
      <c r="A10" s="4"/>
      <c r="B10" s="1"/>
      <c r="C10" s="186"/>
      <c r="D10" s="187"/>
      <c r="E10" s="188"/>
      <c r="F10" s="1"/>
      <c r="G10" s="186"/>
      <c r="H10" s="187"/>
      <c r="I10" s="188"/>
      <c r="J10" s="1"/>
      <c r="K10" s="186"/>
      <c r="L10" s="187"/>
      <c r="M10" s="187"/>
      <c r="N10" s="187"/>
      <c r="O10" s="187"/>
      <c r="P10" s="188"/>
      <c r="Q10" s="1"/>
      <c r="R10" s="186"/>
      <c r="S10" s="187"/>
      <c r="T10" s="188"/>
      <c r="U10" s="1"/>
      <c r="V10" s="268"/>
      <c r="W10" s="269"/>
      <c r="X10" s="1"/>
      <c r="Y10" s="4"/>
      <c r="Z10" s="9"/>
      <c r="AA10" s="9"/>
      <c r="AB10" s="9"/>
      <c r="AC10" s="9"/>
      <c r="AD10" s="9"/>
      <c r="AE10" s="9"/>
      <c r="AF10" s="9"/>
      <c r="AG10" s="9"/>
      <c r="AH10" s="9"/>
      <c r="AI10" s="9"/>
      <c r="AJ10" s="9"/>
      <c r="AK10" s="9"/>
    </row>
    <row r="11" spans="1:37" ht="15.75" thickBot="1" x14ac:dyDescent="0.3">
      <c r="A11" s="4"/>
      <c r="B11" s="1"/>
      <c r="C11" s="186"/>
      <c r="D11" s="187"/>
      <c r="E11" s="188"/>
      <c r="F11" s="1"/>
      <c r="G11" s="186"/>
      <c r="H11" s="187"/>
      <c r="I11" s="188"/>
      <c r="J11" s="1"/>
      <c r="K11" s="186"/>
      <c r="L11" s="187"/>
      <c r="M11" s="187"/>
      <c r="N11" s="187"/>
      <c r="O11" s="187"/>
      <c r="P11" s="188"/>
      <c r="Q11" s="1"/>
      <c r="R11" s="186"/>
      <c r="S11" s="187"/>
      <c r="T11" s="188"/>
      <c r="U11" s="1"/>
      <c r="V11" s="270"/>
      <c r="W11" s="271"/>
      <c r="X11" s="1"/>
      <c r="Y11" s="4"/>
      <c r="Z11" s="9"/>
      <c r="AA11" s="9"/>
      <c r="AB11" s="9"/>
      <c r="AC11" s="9"/>
      <c r="AD11" s="9"/>
      <c r="AE11" s="9"/>
      <c r="AF11" s="9"/>
      <c r="AG11" s="9"/>
      <c r="AH11" s="9"/>
      <c r="AI11" s="9"/>
      <c r="AJ11" s="9"/>
      <c r="AK11" s="9"/>
    </row>
    <row r="12" spans="1:37" x14ac:dyDescent="0.25">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x14ac:dyDescent="0.25">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x14ac:dyDescent="0.3">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x14ac:dyDescent="0.3">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x14ac:dyDescent="0.25">
      <c r="A16" s="4"/>
      <c r="B16" s="1"/>
      <c r="C16" s="273" t="s">
        <v>277</v>
      </c>
      <c r="D16" s="274"/>
      <c r="E16" s="274"/>
      <c r="F16" s="274"/>
      <c r="G16" s="274"/>
      <c r="H16" s="275"/>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x14ac:dyDescent="0.25">
      <c r="A17" s="4"/>
      <c r="B17" s="1"/>
      <c r="C17" s="276" t="s">
        <v>278</v>
      </c>
      <c r="D17" s="272"/>
      <c r="E17" s="272"/>
      <c r="F17" s="272"/>
      <c r="G17" s="272"/>
      <c r="H17" s="277"/>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x14ac:dyDescent="0.3">
      <c r="A18" s="4"/>
      <c r="B18" s="1"/>
      <c r="C18" s="278" t="s">
        <v>279</v>
      </c>
      <c r="D18" s="279"/>
      <c r="E18" s="279"/>
      <c r="F18" s="279"/>
      <c r="G18" s="279"/>
      <c r="H18" s="280"/>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x14ac:dyDescent="0.25">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x14ac:dyDescent="0.45">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x14ac:dyDescent="0.4">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x14ac:dyDescent="0.25">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D54"/>
  <sheetViews>
    <sheetView workbookViewId="0">
      <selection activeCell="C19" sqref="C19:E20"/>
    </sheetView>
  </sheetViews>
  <sheetFormatPr defaultRowHeight="15" x14ac:dyDescent="0.25"/>
  <cols>
    <col min="1" max="1" width="3.42578125" customWidth="1"/>
    <col min="2" max="2" width="13.42578125" customWidth="1"/>
    <col min="16" max="16" width="4.42578125" customWidth="1"/>
  </cols>
  <sheetData>
    <row r="1" spans="1:30"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x14ac:dyDescent="0.25">
      <c r="A3" s="2"/>
      <c r="B3" s="342" t="s">
        <v>107</v>
      </c>
      <c r="C3" s="342"/>
      <c r="D3" s="342"/>
      <c r="E3" s="342"/>
      <c r="F3" s="342"/>
      <c r="G3" s="342"/>
      <c r="H3" s="342"/>
      <c r="I3" s="342"/>
      <c r="J3" s="342"/>
      <c r="K3" s="342"/>
      <c r="L3" s="342"/>
      <c r="M3" s="342"/>
      <c r="N3" s="342"/>
      <c r="O3" s="342"/>
      <c r="P3" s="2"/>
      <c r="Q3" s="9"/>
      <c r="R3" s="9"/>
      <c r="S3" s="9"/>
      <c r="T3" s="9"/>
      <c r="U3" s="9"/>
      <c r="V3" s="9"/>
      <c r="W3" s="9"/>
      <c r="X3" s="9"/>
      <c r="Y3" s="9"/>
      <c r="Z3" s="9"/>
      <c r="AA3" s="9"/>
      <c r="AB3" s="9"/>
      <c r="AC3" s="9"/>
      <c r="AD3" s="9"/>
    </row>
    <row r="4" spans="1:30"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x14ac:dyDescent="0.25">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x14ac:dyDescent="0.25">
      <c r="A7" s="2"/>
      <c r="B7" s="1"/>
      <c r="C7" s="343" t="str">
        <f>INTRAKURIKULER!$D$9</f>
        <v>Pendidikan Agama dan Budi Pekerti</v>
      </c>
      <c r="D7" s="343"/>
      <c r="E7" s="343"/>
      <c r="F7" s="1"/>
      <c r="G7" s="336" t="str">
        <f>INTRAKURIKULER!D14</f>
        <v>Muatan Lokal</v>
      </c>
      <c r="H7" s="337"/>
      <c r="I7" s="338"/>
      <c r="J7" s="1"/>
      <c r="K7" s="336" t="str">
        <f>INTRAKURIKULER!D19</f>
        <v>Mapel Pilihan</v>
      </c>
      <c r="L7" s="337"/>
      <c r="M7" s="338"/>
      <c r="N7" s="1"/>
      <c r="O7" s="1"/>
      <c r="P7" s="2"/>
      <c r="Q7" s="9"/>
      <c r="R7" s="9"/>
      <c r="S7" s="9"/>
      <c r="T7" s="9"/>
      <c r="U7" s="9"/>
      <c r="V7" s="9"/>
      <c r="W7" s="9"/>
      <c r="X7" s="9"/>
      <c r="Y7" s="9"/>
      <c r="Z7" s="9"/>
      <c r="AA7" s="9"/>
      <c r="AB7" s="9"/>
      <c r="AC7" s="9"/>
      <c r="AD7" s="9"/>
    </row>
    <row r="8" spans="1:30" x14ac:dyDescent="0.25">
      <c r="A8" s="2"/>
      <c r="B8" s="1"/>
      <c r="C8" s="343"/>
      <c r="D8" s="343"/>
      <c r="E8" s="343"/>
      <c r="F8" s="1"/>
      <c r="G8" s="339"/>
      <c r="H8" s="340"/>
      <c r="I8" s="341"/>
      <c r="J8" s="1"/>
      <c r="K8" s="339"/>
      <c r="L8" s="340"/>
      <c r="M8" s="341"/>
      <c r="N8" s="1"/>
      <c r="O8" s="1"/>
      <c r="P8" s="2"/>
      <c r="Q8" s="9"/>
      <c r="R8" s="9"/>
      <c r="S8" s="9"/>
      <c r="T8" s="9"/>
      <c r="U8" s="9"/>
      <c r="V8" s="9"/>
      <c r="W8" s="9"/>
      <c r="X8" s="9"/>
      <c r="Y8" s="9"/>
      <c r="Z8" s="9"/>
      <c r="AA8" s="9"/>
      <c r="AB8" s="9"/>
      <c r="AC8" s="9"/>
      <c r="AD8" s="9"/>
    </row>
    <row r="9" spans="1:30"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x14ac:dyDescent="0.25">
      <c r="A10" s="2"/>
      <c r="B10" s="1"/>
      <c r="C10" s="336" t="str">
        <f>INTRAKURIKULER!$D$10</f>
        <v>Pendidikan Pancasila</v>
      </c>
      <c r="D10" s="337"/>
      <c r="E10" s="338"/>
      <c r="F10" s="1"/>
      <c r="G10" s="336" t="str">
        <f>INTRAKURIKULER!D15</f>
        <v>Matematika</v>
      </c>
      <c r="H10" s="337"/>
      <c r="I10" s="338"/>
      <c r="J10" s="1"/>
      <c r="K10" s="336">
        <f>INTRAKURIKULER!D20</f>
        <v>0</v>
      </c>
      <c r="L10" s="337"/>
      <c r="M10" s="338"/>
      <c r="N10" s="1"/>
      <c r="O10" s="1"/>
      <c r="P10" s="2"/>
      <c r="Q10" s="9"/>
      <c r="R10" s="9"/>
      <c r="S10" s="9"/>
      <c r="T10" s="9"/>
      <c r="U10" s="9"/>
      <c r="V10" s="9"/>
      <c r="W10" s="9"/>
      <c r="X10" s="9"/>
      <c r="Y10" s="9"/>
      <c r="Z10" s="9"/>
      <c r="AA10" s="9"/>
      <c r="AB10" s="9"/>
      <c r="AC10" s="9"/>
      <c r="AD10" s="9"/>
    </row>
    <row r="11" spans="1:30" x14ac:dyDescent="0.25">
      <c r="A11" s="2"/>
      <c r="B11" s="1"/>
      <c r="C11" s="339"/>
      <c r="D11" s="340"/>
      <c r="E11" s="341"/>
      <c r="F11" s="1"/>
      <c r="G11" s="339"/>
      <c r="H11" s="340"/>
      <c r="I11" s="341"/>
      <c r="J11" s="1"/>
      <c r="K11" s="339"/>
      <c r="L11" s="340"/>
      <c r="M11" s="341"/>
      <c r="N11" s="1"/>
      <c r="O11" s="1"/>
      <c r="P11" s="2"/>
      <c r="Q11" s="9"/>
      <c r="R11" s="9"/>
      <c r="S11" s="9"/>
      <c r="T11" s="9"/>
      <c r="U11" s="9"/>
      <c r="V11" s="9"/>
      <c r="W11" s="9"/>
      <c r="X11" s="9"/>
      <c r="Y11" s="9"/>
      <c r="Z11" s="9"/>
      <c r="AA11" s="9"/>
      <c r="AB11" s="9"/>
      <c r="AC11" s="9"/>
      <c r="AD11" s="9"/>
    </row>
    <row r="12" spans="1:30"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x14ac:dyDescent="0.25">
      <c r="A13" s="2"/>
      <c r="B13" s="1"/>
      <c r="C13" s="336" t="str">
        <f>INTRAKURIKULER!$D$11</f>
        <v>Bahasa Indonesia</v>
      </c>
      <c r="D13" s="337"/>
      <c r="E13" s="338"/>
      <c r="F13" s="1"/>
      <c r="G13" s="336" t="str">
        <f>INTRAKURIKULER!D16</f>
        <v>Bahasa Inggris</v>
      </c>
      <c r="H13" s="337"/>
      <c r="I13" s="338"/>
      <c r="J13" s="1"/>
      <c r="K13" s="336">
        <f>INTRAKURIKULER!D21</f>
        <v>0</v>
      </c>
      <c r="L13" s="337"/>
      <c r="M13" s="338"/>
      <c r="N13" s="1"/>
      <c r="O13" s="1"/>
      <c r="P13" s="2"/>
      <c r="Q13" s="9"/>
      <c r="R13" s="9"/>
      <c r="S13" s="9"/>
      <c r="T13" s="9"/>
      <c r="U13" s="9"/>
      <c r="V13" s="9"/>
      <c r="W13" s="9"/>
      <c r="X13" s="9"/>
      <c r="Y13" s="9"/>
      <c r="Z13" s="9"/>
      <c r="AA13" s="9"/>
      <c r="AB13" s="9"/>
      <c r="AC13" s="9"/>
      <c r="AD13" s="9"/>
    </row>
    <row r="14" spans="1:30" x14ac:dyDescent="0.25">
      <c r="A14" s="2"/>
      <c r="B14" s="1"/>
      <c r="C14" s="339"/>
      <c r="D14" s="340"/>
      <c r="E14" s="341"/>
      <c r="F14" s="1"/>
      <c r="G14" s="339"/>
      <c r="H14" s="340"/>
      <c r="I14" s="341"/>
      <c r="J14" s="1"/>
      <c r="K14" s="339"/>
      <c r="L14" s="340"/>
      <c r="M14" s="341"/>
      <c r="N14" s="1"/>
      <c r="O14" s="1"/>
      <c r="P14" s="2"/>
      <c r="Q14" s="9"/>
      <c r="R14" s="9"/>
      <c r="S14" s="9"/>
      <c r="T14" s="9"/>
      <c r="U14" s="9"/>
      <c r="V14" s="9"/>
      <c r="W14" s="9"/>
      <c r="X14" s="9"/>
      <c r="Y14" s="9"/>
      <c r="Z14" s="9"/>
      <c r="AA14" s="9"/>
      <c r="AB14" s="9"/>
      <c r="AC14" s="9"/>
      <c r="AD14" s="9"/>
    </row>
    <row r="15" spans="1:30"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x14ac:dyDescent="0.25">
      <c r="A16" s="2"/>
      <c r="B16" s="1"/>
      <c r="C16" s="336" t="str">
        <f>INTRAKURIKULER!$D$12</f>
        <v>Pendidikan Jasmani Olahraga dan Kesehatan</v>
      </c>
      <c r="D16" s="337"/>
      <c r="E16" s="338"/>
      <c r="F16" s="1"/>
      <c r="G16" s="336" t="str">
        <f>INTRAKURIKULER!D17</f>
        <v>Teknik Sepeda Motor</v>
      </c>
      <c r="H16" s="337"/>
      <c r="I16" s="338"/>
      <c r="J16" s="1"/>
      <c r="K16" s="336">
        <f>INTRAKURIKULER!D22</f>
        <v>0</v>
      </c>
      <c r="L16" s="337"/>
      <c r="M16" s="338"/>
      <c r="N16" s="1"/>
      <c r="O16" s="1"/>
      <c r="P16" s="2"/>
      <c r="Q16" s="9"/>
      <c r="R16" s="9"/>
      <c r="S16" s="9"/>
      <c r="T16" s="9"/>
      <c r="U16" s="9"/>
      <c r="V16" s="9"/>
      <c r="W16" s="9"/>
      <c r="X16" s="9"/>
      <c r="Y16" s="9"/>
      <c r="Z16" s="9"/>
      <c r="AA16" s="9"/>
      <c r="AB16" s="9"/>
      <c r="AC16" s="9"/>
      <c r="AD16" s="9"/>
    </row>
    <row r="17" spans="1:30" x14ac:dyDescent="0.25">
      <c r="A17" s="2"/>
      <c r="B17" s="1"/>
      <c r="C17" s="339"/>
      <c r="D17" s="340"/>
      <c r="E17" s="341"/>
      <c r="F17" s="1"/>
      <c r="G17" s="339"/>
      <c r="H17" s="340"/>
      <c r="I17" s="341"/>
      <c r="J17" s="1"/>
      <c r="K17" s="339"/>
      <c r="L17" s="340"/>
      <c r="M17" s="341"/>
      <c r="N17" s="1"/>
      <c r="O17" s="1"/>
      <c r="P17" s="2"/>
      <c r="Q17" s="9"/>
      <c r="R17" s="9"/>
      <c r="S17" s="9"/>
      <c r="T17" s="9"/>
      <c r="U17" s="9"/>
      <c r="V17" s="9"/>
      <c r="W17" s="9"/>
      <c r="X17" s="9"/>
      <c r="Y17" s="9"/>
      <c r="Z17" s="9"/>
      <c r="AA17" s="9"/>
      <c r="AB17" s="9"/>
      <c r="AC17" s="9"/>
      <c r="AD17" s="9"/>
    </row>
    <row r="18" spans="1:30"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x14ac:dyDescent="0.25">
      <c r="A19" s="2"/>
      <c r="B19" s="1"/>
      <c r="C19" s="336" t="str">
        <f>INTRAKURIKULER!$D$13</f>
        <v>Sejarah</v>
      </c>
      <c r="D19" s="337"/>
      <c r="E19" s="338"/>
      <c r="F19" s="1"/>
      <c r="G19" s="336" t="str">
        <f>INTRAKURIKULER!D18</f>
        <v>Projek Kreatif dan Kewirausahaan</v>
      </c>
      <c r="H19" s="337"/>
      <c r="I19" s="338"/>
      <c r="J19" s="1"/>
      <c r="K19" s="336">
        <f>INTRAKURIKULER!D23</f>
        <v>0</v>
      </c>
      <c r="L19" s="337"/>
      <c r="M19" s="338"/>
      <c r="N19" s="1"/>
      <c r="O19" s="1"/>
      <c r="P19" s="2"/>
      <c r="Q19" s="9"/>
      <c r="R19" s="9"/>
      <c r="S19" s="9"/>
      <c r="T19" s="9"/>
      <c r="U19" s="9"/>
      <c r="V19" s="9"/>
      <c r="W19" s="9"/>
      <c r="X19" s="9"/>
      <c r="Y19" s="9"/>
      <c r="Z19" s="9"/>
      <c r="AA19" s="9"/>
      <c r="AB19" s="9"/>
      <c r="AC19" s="9"/>
      <c r="AD19" s="9"/>
    </row>
    <row r="20" spans="1:30" x14ac:dyDescent="0.25">
      <c r="A20" s="2"/>
      <c r="B20" s="1"/>
      <c r="C20" s="339"/>
      <c r="D20" s="340"/>
      <c r="E20" s="341"/>
      <c r="F20" s="1"/>
      <c r="G20" s="339"/>
      <c r="H20" s="340"/>
      <c r="I20" s="341"/>
      <c r="J20" s="1"/>
      <c r="K20" s="339"/>
      <c r="L20" s="340"/>
      <c r="M20" s="341"/>
      <c r="N20" s="1"/>
      <c r="O20" s="1"/>
      <c r="P20" s="2"/>
      <c r="Q20" s="9"/>
      <c r="R20" s="9"/>
      <c r="S20" s="9"/>
      <c r="T20" s="9"/>
      <c r="U20" s="9"/>
      <c r="V20" s="9"/>
      <c r="W20" s="9"/>
      <c r="X20" s="9"/>
      <c r="Y20" s="9"/>
      <c r="Z20" s="9"/>
      <c r="AA20" s="9"/>
      <c r="AB20" s="9"/>
      <c r="AC20" s="9"/>
      <c r="AD20" s="9"/>
    </row>
    <row r="21" spans="1:30"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xr:uid="{00000000-0004-0000-0100-000000000000}"/>
    <hyperlink ref="C10:E11" location="'TP 2'!A1" display="'TP 2'!A1" xr:uid="{00000000-0004-0000-0100-000001000000}"/>
    <hyperlink ref="C13:E14" location="'TP 3'!A1" display="'TP 3'!A1" xr:uid="{00000000-0004-0000-0100-000002000000}"/>
    <hyperlink ref="C16:E17" location="'TP 4'!A1" display="'TP 4'!A1" xr:uid="{00000000-0004-0000-0100-000003000000}"/>
    <hyperlink ref="C19:E20" location="'TP 5'!A1" display="'TP 5'!A1" xr:uid="{00000000-0004-0000-0100-000004000000}"/>
    <hyperlink ref="G7:I8" location="'TP 6'!A1" display="'TP 6'!A1" xr:uid="{00000000-0004-0000-0100-000005000000}"/>
    <hyperlink ref="G10:I11" location="'TP 7'!A1" display="'TP 7'!A1" xr:uid="{00000000-0004-0000-0100-000006000000}"/>
    <hyperlink ref="G13:I14" location="'TP 8'!A1" display="'TP 8'!A1" xr:uid="{00000000-0004-0000-0100-000007000000}"/>
    <hyperlink ref="G16:I17" location="'TP 9'!A1" display="'TP 9'!A1" xr:uid="{00000000-0004-0000-0100-000008000000}"/>
    <hyperlink ref="G19:I20" location="'TP 10'!A1" display="'TP 10'!A1" xr:uid="{00000000-0004-0000-0100-000009000000}"/>
    <hyperlink ref="K7:M8" location="'TP 11'!A1" display="'TP 11'!A1" xr:uid="{00000000-0004-0000-0100-00000A000000}"/>
    <hyperlink ref="K10:M11" location="'TP 12'!A1" display="'TP 12'!A1" xr:uid="{00000000-0004-0000-0100-00000B000000}"/>
    <hyperlink ref="K13:M14" location="'TP 13'!A1" display="'TP 13'!A1" xr:uid="{00000000-0004-0000-0100-00000C000000}"/>
    <hyperlink ref="K16:M17" location="'TP 14'!A1" display="'TP 14'!A1" xr:uid="{00000000-0004-0000-0100-00000D000000}"/>
    <hyperlink ref="K19:M20" location="'TP 15'!A1" display="'TP 15'!A1" xr:uid="{00000000-0004-0000-0100-00000E000000}"/>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D50"/>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G5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row>
    <row r="8" spans="1:33"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row>
    <row r="19" spans="1:33"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row>
    <row r="20" spans="1:33"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row>
    <row r="21" spans="1:33"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row>
    <row r="22" spans="1:33"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row>
    <row r="23" spans="1:33"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row>
    <row r="24" spans="1:33"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row>
    <row r="25" spans="1:33"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row>
    <row r="26" spans="1:33"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row>
    <row r="27" spans="1:33"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row>
    <row r="28" spans="1:33"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row>
    <row r="29" spans="1:33"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row>
    <row r="30" spans="1:33"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row>
    <row r="31" spans="1:33"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row>
    <row r="32" spans="1:33"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row>
    <row r="33" spans="1:33"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61"/>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x14ac:dyDescent="0.25"/>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A54"/>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E65"/>
  <sheetViews>
    <sheetView workbookViewId="0">
      <selection activeCell="D10" sqref="D10:N10"/>
    </sheetView>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c r="AE7" s="9"/>
    </row>
    <row r="8" spans="1:31" ht="35.25" customHeight="1" x14ac:dyDescent="0.25">
      <c r="A8" s="5"/>
      <c r="B8" s="3"/>
      <c r="C8" s="29">
        <v>1</v>
      </c>
      <c r="D8" s="346" t="s">
        <v>398</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35.25" customHeight="1" x14ac:dyDescent="0.25">
      <c r="A9" s="5"/>
      <c r="B9" s="3"/>
      <c r="C9" s="29">
        <v>2</v>
      </c>
      <c r="D9" s="346" t="s">
        <v>399</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ht="35.25" hidden="1"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row>
    <row r="19" spans="1:31" ht="35.25" hidden="1"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row>
    <row r="20" spans="1:31" ht="35.25" hidden="1"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row>
    <row r="21" spans="1:31" ht="35.25" hidden="1"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row>
    <row r="22" spans="1:31" ht="35.25" hidden="1"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row>
    <row r="23" spans="1:31" ht="35.25" hidden="1"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row>
    <row r="24" spans="1:31" ht="35.25" hidden="1"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row>
    <row r="25" spans="1:31" ht="35.25" hidden="1"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row>
    <row r="26" spans="1:31" ht="35.25" hidden="1"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row>
    <row r="27" spans="1:31" ht="35.25" hidden="1"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row>
    <row r="28" spans="1:31" ht="35.25" hidden="1"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row>
    <row r="29" spans="1:31" ht="35.25" hidden="1"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row>
    <row r="30" spans="1:31" ht="35.25" hidden="1"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row>
    <row r="31" spans="1:31" ht="35.25" hidden="1"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row>
    <row r="32" spans="1:31" ht="35.25" hidden="1"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row>
    <row r="33" spans="1:31"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D64"/>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INTRAKURIKULER!D14</f>
        <v>Muatan Lokal</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H56"/>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INTRAKURIKULER!D15</f>
        <v>Matematika</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A66"/>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t="str">
        <f>INTRAKURIKULER!D16</f>
        <v>Bahasa Inggris</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x14ac:dyDescent="0.25">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x14ac:dyDescent="0.25">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x14ac:dyDescent="0.25">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x14ac:dyDescent="0.25">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x14ac:dyDescent="0.25">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x14ac:dyDescent="0.25">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x14ac:dyDescent="0.25">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x14ac:dyDescent="0.25">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x14ac:dyDescent="0.25">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x14ac:dyDescent="0.25">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x14ac:dyDescent="0.25">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x14ac:dyDescent="0.25">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x14ac:dyDescent="0.25">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x14ac:dyDescent="0.25">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x14ac:dyDescent="0.25">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x14ac:dyDescent="0.25">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x14ac:dyDescent="0.25">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x14ac:dyDescent="0.25">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55"/>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t="str">
        <f>INTRAKURIKULER!D17</f>
        <v>Teknik Sepeda Motor</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F54"/>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t="str">
        <f>INTRAKURIKULER!D18</f>
        <v>Projek Kreatif dan Kewirausahaan</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row>
    <row r="8" spans="1:32"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row>
    <row r="19" spans="1:32"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row>
    <row r="20" spans="1:32"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row>
    <row r="21" spans="1:32"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row>
    <row r="22" spans="1:32"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row>
    <row r="23" spans="1:32"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row>
    <row r="24" spans="1:32"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row>
    <row r="25" spans="1:32"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row>
    <row r="26" spans="1:32"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row>
    <row r="27" spans="1:32"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row>
    <row r="28" spans="1:32"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row>
    <row r="29" spans="1:32"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row>
    <row r="30" spans="1:32"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row>
    <row r="31" spans="1:32"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row>
    <row r="32" spans="1:32"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row>
    <row r="33" spans="1:32"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x14ac:dyDescent="0.25">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H135"/>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INTRAKURIKULER!D19</f>
        <v>Mapel Pilihan</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c r="AH7" s="9"/>
    </row>
    <row r="8" spans="1:34"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x14ac:dyDescent="0.25">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x14ac:dyDescent="0.25">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x14ac:dyDescent="0.25">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x14ac:dyDescent="0.25">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x14ac:dyDescent="0.25">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x14ac:dyDescent="0.25">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x14ac:dyDescent="0.2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66"/>
  <sheetViews>
    <sheetView workbookViewId="0"/>
  </sheetViews>
  <sheetFormatPr defaultRowHeight="15" x14ac:dyDescent="0.25"/>
  <cols>
    <col min="1" max="1" width="3.85546875" customWidth="1"/>
    <col min="16" max="16" width="4.5703125" customWidth="1"/>
  </cols>
  <sheetData>
    <row r="1" spans="1:29"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row>
    <row r="4" spans="1:29"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x14ac:dyDescent="0.25">
      <c r="A5" s="5"/>
      <c r="B5" s="3"/>
      <c r="C5" s="20"/>
      <c r="D5" s="30"/>
      <c r="E5" s="30"/>
      <c r="F5" s="31" t="s">
        <v>5</v>
      </c>
      <c r="G5" s="22"/>
      <c r="H5" s="347">
        <f>INTRAKURIKULER!D20</f>
        <v>0</v>
      </c>
      <c r="I5" s="347"/>
      <c r="J5" s="347"/>
      <c r="K5" s="347"/>
      <c r="L5" s="3"/>
      <c r="M5" s="3"/>
      <c r="N5" s="3"/>
      <c r="O5" s="3"/>
      <c r="P5" s="5"/>
      <c r="Q5" s="9"/>
      <c r="R5" s="9"/>
      <c r="S5" s="9"/>
      <c r="T5" s="9"/>
      <c r="U5" s="9"/>
      <c r="V5" s="9"/>
      <c r="W5" s="9"/>
      <c r="X5" s="9"/>
      <c r="Y5" s="9"/>
      <c r="Z5" s="9"/>
      <c r="AA5" s="9"/>
      <c r="AB5" s="9"/>
      <c r="AC5" s="9"/>
    </row>
    <row r="6" spans="1:29"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row>
    <row r="8" spans="1:29"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I12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c r="AH7" s="9"/>
      <c r="AI7" s="9"/>
    </row>
    <row r="8" spans="1:35"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c r="AI18" s="9"/>
    </row>
    <row r="19" spans="1:35"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c r="AI19" s="9"/>
    </row>
    <row r="20" spans="1:35"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c r="AI20" s="9"/>
    </row>
    <row r="21" spans="1:35"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c r="AI21" s="9"/>
    </row>
    <row r="22" spans="1:35"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c r="AI22" s="9"/>
    </row>
    <row r="23" spans="1:35"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c r="AI23" s="9"/>
    </row>
    <row r="24" spans="1:35"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c r="AI24" s="9"/>
    </row>
    <row r="25" spans="1:35"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c r="AI25" s="9"/>
    </row>
    <row r="26" spans="1:35"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c r="AI26" s="9"/>
    </row>
    <row r="27" spans="1:35"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c r="AI27" s="9"/>
    </row>
    <row r="28" spans="1:35"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c r="AI28" s="9"/>
    </row>
    <row r="29" spans="1:35"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c r="AI29" s="9"/>
    </row>
    <row r="30" spans="1:35"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c r="AI30" s="9"/>
    </row>
    <row r="31" spans="1:35"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c r="AI31" s="9"/>
    </row>
    <row r="32" spans="1:35"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c r="AI32" s="9"/>
    </row>
    <row r="33" spans="1:35"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x14ac:dyDescent="0.2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x14ac:dyDescent="0.2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D126"/>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c r="AB7" s="9"/>
      <c r="AC7" s="9"/>
      <c r="AD7" s="9"/>
    </row>
    <row r="8" spans="1:30"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x14ac:dyDescent="0.2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x14ac:dyDescent="0.2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x14ac:dyDescent="0.2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x14ac:dyDescent="0.2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x14ac:dyDescent="0.2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x14ac:dyDescent="0.2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x14ac:dyDescent="0.2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x14ac:dyDescent="0.2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x14ac:dyDescent="0.2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x14ac:dyDescent="0.2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x14ac:dyDescent="0.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x14ac:dyDescent="0.2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A58"/>
  <sheetViews>
    <sheetView workbookViewId="0"/>
  </sheetViews>
  <sheetFormatPr defaultRowHeight="15" x14ac:dyDescent="0.25"/>
  <cols>
    <col min="1" max="1" width="3.85546875" customWidth="1"/>
    <col min="16" max="16" width="4.5703125" customWidth="1"/>
  </cols>
  <sheetData>
    <row r="1" spans="1:27" x14ac:dyDescent="0.25">
      <c r="A1" s="5"/>
      <c r="B1" s="5"/>
      <c r="C1" s="5"/>
      <c r="D1" s="5"/>
      <c r="E1" s="5"/>
      <c r="F1" s="5"/>
      <c r="G1" s="5"/>
      <c r="H1" s="5"/>
      <c r="I1" s="5"/>
      <c r="J1" s="5"/>
      <c r="K1" s="5"/>
      <c r="L1" s="5"/>
      <c r="M1" s="5"/>
      <c r="N1" s="5"/>
      <c r="O1" s="5"/>
      <c r="P1" s="5"/>
      <c r="Q1" s="9"/>
      <c r="R1" s="9"/>
      <c r="S1" s="9"/>
      <c r="T1" s="9"/>
      <c r="U1" s="9"/>
      <c r="V1" s="9"/>
      <c r="W1" s="9"/>
      <c r="X1" s="9"/>
      <c r="Y1" s="9"/>
      <c r="Z1" s="9"/>
      <c r="AA1" s="9"/>
    </row>
    <row r="2" spans="1:27" x14ac:dyDescent="0.25">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x14ac:dyDescent="0.25">
      <c r="A3" s="5"/>
      <c r="B3" s="344" t="s">
        <v>105</v>
      </c>
      <c r="C3" s="344"/>
      <c r="D3" s="344"/>
      <c r="E3" s="344"/>
      <c r="F3" s="344"/>
      <c r="G3" s="344"/>
      <c r="H3" s="344"/>
      <c r="I3" s="344"/>
      <c r="J3" s="344"/>
      <c r="K3" s="344"/>
      <c r="L3" s="344"/>
      <c r="M3" s="344"/>
      <c r="N3" s="344"/>
      <c r="O3" s="344"/>
      <c r="P3" s="5"/>
      <c r="Q3" s="9"/>
      <c r="R3" s="9"/>
      <c r="S3" s="9"/>
      <c r="T3" s="9"/>
      <c r="U3" s="9"/>
      <c r="V3" s="9"/>
      <c r="W3" s="9"/>
      <c r="X3" s="9"/>
      <c r="Y3" s="9"/>
      <c r="Z3" s="9"/>
      <c r="AA3" s="9"/>
    </row>
    <row r="4" spans="1:27" x14ac:dyDescent="0.25">
      <c r="A4" s="5"/>
      <c r="B4" s="3"/>
      <c r="C4" s="3"/>
      <c r="D4" s="3"/>
      <c r="E4" s="3"/>
      <c r="F4" s="3"/>
      <c r="G4" s="3"/>
      <c r="H4" s="3"/>
      <c r="I4" s="3"/>
      <c r="J4" s="3"/>
      <c r="K4" s="3"/>
      <c r="L4" s="3"/>
      <c r="M4" s="3"/>
      <c r="N4" s="3"/>
      <c r="O4" s="3"/>
      <c r="P4" s="5"/>
      <c r="Q4" s="9"/>
      <c r="R4" s="9"/>
      <c r="S4" s="9"/>
      <c r="T4" s="9"/>
      <c r="U4" s="9"/>
      <c r="V4" s="9"/>
      <c r="W4" s="9"/>
      <c r="X4" s="9"/>
      <c r="Y4" s="9"/>
      <c r="Z4" s="9"/>
      <c r="AA4" s="9"/>
    </row>
    <row r="5" spans="1:27" x14ac:dyDescent="0.25">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row>
    <row r="6" spans="1:27" x14ac:dyDescent="0.25">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x14ac:dyDescent="0.25">
      <c r="A7" s="5"/>
      <c r="B7" s="3"/>
      <c r="C7" s="32" t="s">
        <v>4</v>
      </c>
      <c r="D7" s="345" t="s">
        <v>109</v>
      </c>
      <c r="E7" s="345"/>
      <c r="F7" s="345"/>
      <c r="G7" s="345"/>
      <c r="H7" s="345"/>
      <c r="I7" s="345"/>
      <c r="J7" s="345"/>
      <c r="K7" s="345"/>
      <c r="L7" s="345"/>
      <c r="M7" s="345"/>
      <c r="N7" s="345"/>
      <c r="O7" s="3"/>
      <c r="P7" s="5"/>
      <c r="Q7" s="9"/>
      <c r="R7" s="9"/>
      <c r="S7" s="9"/>
      <c r="T7" s="9"/>
      <c r="U7" s="9"/>
      <c r="V7" s="9"/>
      <c r="W7" s="9"/>
      <c r="X7" s="9"/>
      <c r="Y7" s="9"/>
      <c r="Z7" s="9"/>
      <c r="AA7" s="9"/>
    </row>
    <row r="8" spans="1:27" ht="35.25" customHeight="1" x14ac:dyDescent="0.25">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x14ac:dyDescent="0.25">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x14ac:dyDescent="0.25">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x14ac:dyDescent="0.25">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x14ac:dyDescent="0.25">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x14ac:dyDescent="0.25">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x14ac:dyDescent="0.25">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x14ac:dyDescent="0.25">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x14ac:dyDescent="0.25">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x14ac:dyDescent="0.25">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x14ac:dyDescent="0.25">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x14ac:dyDescent="0.25">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x14ac:dyDescent="0.25">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x14ac:dyDescent="0.25">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x14ac:dyDescent="0.25">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x14ac:dyDescent="0.25">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x14ac:dyDescent="0.25">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x14ac:dyDescent="0.25">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x14ac:dyDescent="0.25">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x14ac:dyDescent="0.25">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x14ac:dyDescent="0.25">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x14ac:dyDescent="0.25">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x14ac:dyDescent="0.25">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x14ac:dyDescent="0.25">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x14ac:dyDescent="0.25">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x14ac:dyDescent="0.25">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x14ac:dyDescent="0.25">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x14ac:dyDescent="0.25">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x14ac:dyDescent="0.25">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K75"/>
  <sheetViews>
    <sheetView workbookViewId="0">
      <selection activeCell="C19" sqref="C19:E20"/>
    </sheetView>
  </sheetViews>
  <sheetFormatPr defaultRowHeight="15" x14ac:dyDescent="0.25"/>
  <cols>
    <col min="1" max="1" width="3.42578125" customWidth="1"/>
    <col min="2" max="2" width="13.42578125" customWidth="1"/>
    <col min="16" max="16" width="4.42578125" customWidth="1"/>
  </cols>
  <sheetData>
    <row r="1" spans="1:37" x14ac:dyDescent="0.25">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x14ac:dyDescent="0.25">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x14ac:dyDescent="0.25">
      <c r="A3" s="2"/>
      <c r="B3" s="342" t="s">
        <v>108</v>
      </c>
      <c r="C3" s="342"/>
      <c r="D3" s="342"/>
      <c r="E3" s="342"/>
      <c r="F3" s="342"/>
      <c r="G3" s="342"/>
      <c r="H3" s="342"/>
      <c r="I3" s="342"/>
      <c r="J3" s="342"/>
      <c r="K3" s="342"/>
      <c r="L3" s="342"/>
      <c r="M3" s="342"/>
      <c r="N3" s="342"/>
      <c r="O3" s="342"/>
      <c r="P3" s="2"/>
      <c r="Q3" s="9"/>
      <c r="R3" s="9"/>
      <c r="S3" s="9"/>
      <c r="T3" s="9"/>
      <c r="U3" s="9"/>
      <c r="V3" s="9"/>
      <c r="W3" s="9"/>
      <c r="X3" s="9"/>
      <c r="Y3" s="9"/>
      <c r="Z3" s="9"/>
      <c r="AA3" s="9"/>
      <c r="AB3" s="9"/>
      <c r="AC3" s="9"/>
      <c r="AD3" s="9"/>
      <c r="AE3" s="9"/>
      <c r="AF3" s="9"/>
      <c r="AG3" s="9"/>
      <c r="AH3" s="9"/>
      <c r="AI3" s="9"/>
      <c r="AJ3" s="9"/>
      <c r="AK3" s="9"/>
    </row>
    <row r="4" spans="1:37" x14ac:dyDescent="0.25">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x14ac:dyDescent="0.25">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x14ac:dyDescent="0.25">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x14ac:dyDescent="0.25">
      <c r="A7" s="2"/>
      <c r="B7" s="1"/>
      <c r="C7" s="348" t="str">
        <f>INTRAKURIKULER!$D$9</f>
        <v>Pendidikan Agama dan Budi Pekerti</v>
      </c>
      <c r="D7" s="348"/>
      <c r="E7" s="348"/>
      <c r="F7" s="1"/>
      <c r="G7" s="349" t="str">
        <f>INTRAKURIKULER!D14</f>
        <v>Muatan Lokal</v>
      </c>
      <c r="H7" s="350"/>
      <c r="I7" s="351"/>
      <c r="J7" s="1"/>
      <c r="K7" s="349" t="str">
        <f>INTRAKURIKULER!D19</f>
        <v>Mapel Pilihan</v>
      </c>
      <c r="L7" s="350"/>
      <c r="M7" s="351"/>
      <c r="N7" s="1"/>
      <c r="O7" s="1"/>
      <c r="P7" s="2"/>
      <c r="Q7" s="9"/>
      <c r="R7" s="9"/>
      <c r="S7" s="9"/>
      <c r="T7" s="9"/>
      <c r="U7" s="9"/>
      <c r="V7" s="9"/>
      <c r="W7" s="9"/>
      <c r="X7" s="9"/>
      <c r="Y7" s="9"/>
      <c r="Z7" s="9"/>
      <c r="AA7" s="9"/>
      <c r="AB7" s="9"/>
      <c r="AC7" s="9"/>
      <c r="AD7" s="9"/>
      <c r="AE7" s="9"/>
      <c r="AF7" s="9"/>
      <c r="AG7" s="9"/>
      <c r="AH7" s="9"/>
      <c r="AI7" s="9"/>
      <c r="AJ7" s="9"/>
      <c r="AK7" s="9"/>
    </row>
    <row r="8" spans="1:37" x14ac:dyDescent="0.25">
      <c r="A8" s="2"/>
      <c r="B8" s="1"/>
      <c r="C8" s="348"/>
      <c r="D8" s="348"/>
      <c r="E8" s="348"/>
      <c r="F8" s="1"/>
      <c r="G8" s="352"/>
      <c r="H8" s="353"/>
      <c r="I8" s="354"/>
      <c r="J8" s="1"/>
      <c r="K8" s="352"/>
      <c r="L8" s="353"/>
      <c r="M8" s="354"/>
      <c r="N8" s="1"/>
      <c r="O8" s="1"/>
      <c r="P8" s="2"/>
      <c r="Q8" s="9"/>
      <c r="R8" s="9"/>
      <c r="S8" s="9"/>
      <c r="T8" s="9"/>
      <c r="U8" s="9"/>
      <c r="V8" s="9"/>
      <c r="W8" s="9"/>
      <c r="X8" s="9"/>
      <c r="Y8" s="9"/>
      <c r="Z8" s="9"/>
      <c r="AA8" s="9"/>
      <c r="AB8" s="9"/>
      <c r="AC8" s="9"/>
      <c r="AD8" s="9"/>
      <c r="AE8" s="9"/>
      <c r="AF8" s="9"/>
      <c r="AG8" s="9"/>
      <c r="AH8" s="9"/>
      <c r="AI8" s="9"/>
      <c r="AJ8" s="9"/>
      <c r="AK8" s="9"/>
    </row>
    <row r="9" spans="1:37" x14ac:dyDescent="0.25">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x14ac:dyDescent="0.25">
      <c r="A10" s="2"/>
      <c r="B10" s="1"/>
      <c r="C10" s="349" t="str">
        <f>INTRAKURIKULER!$D$10</f>
        <v>Pendidikan Pancasila</v>
      </c>
      <c r="D10" s="350"/>
      <c r="E10" s="351"/>
      <c r="F10" s="1"/>
      <c r="G10" s="349" t="str">
        <f>INTRAKURIKULER!D15</f>
        <v>Matematika</v>
      </c>
      <c r="H10" s="350"/>
      <c r="I10" s="351"/>
      <c r="J10" s="1"/>
      <c r="K10" s="349">
        <f>INTRAKURIKULER!D20</f>
        <v>0</v>
      </c>
      <c r="L10" s="350"/>
      <c r="M10" s="351"/>
      <c r="N10" s="1"/>
      <c r="O10" s="1"/>
      <c r="P10" s="2"/>
      <c r="Q10" s="9"/>
      <c r="R10" s="9"/>
      <c r="S10" s="9"/>
      <c r="T10" s="9"/>
      <c r="U10" s="9"/>
      <c r="V10" s="9"/>
      <c r="W10" s="9"/>
      <c r="X10" s="9"/>
      <c r="Y10" s="9"/>
      <c r="Z10" s="9"/>
      <c r="AA10" s="9"/>
      <c r="AB10" s="9"/>
      <c r="AC10" s="9"/>
      <c r="AD10" s="9"/>
      <c r="AE10" s="9"/>
      <c r="AF10" s="9"/>
      <c r="AG10" s="9"/>
      <c r="AH10" s="9"/>
      <c r="AI10" s="9"/>
      <c r="AJ10" s="9"/>
      <c r="AK10" s="9"/>
    </row>
    <row r="11" spans="1:37" x14ac:dyDescent="0.25">
      <c r="A11" s="2"/>
      <c r="B11" s="1"/>
      <c r="C11" s="352"/>
      <c r="D11" s="353"/>
      <c r="E11" s="354"/>
      <c r="F11" s="1"/>
      <c r="G11" s="352"/>
      <c r="H11" s="353"/>
      <c r="I11" s="354"/>
      <c r="J11" s="1"/>
      <c r="K11" s="352"/>
      <c r="L11" s="353"/>
      <c r="M11" s="354"/>
      <c r="N11" s="1"/>
      <c r="O11" s="1"/>
      <c r="P11" s="2"/>
      <c r="Q11" s="9"/>
      <c r="R11" s="9"/>
      <c r="S11" s="9"/>
      <c r="T11" s="9"/>
      <c r="U11" s="9"/>
      <c r="V11" s="9"/>
      <c r="W11" s="9"/>
      <c r="X11" s="9"/>
      <c r="Y11" s="9"/>
      <c r="Z11" s="9"/>
      <c r="AA11" s="9"/>
      <c r="AB11" s="9"/>
      <c r="AC11" s="9"/>
      <c r="AD11" s="9"/>
      <c r="AE11" s="9"/>
      <c r="AF11" s="9"/>
      <c r="AG11" s="9"/>
      <c r="AH11" s="9"/>
      <c r="AI11" s="9"/>
      <c r="AJ11" s="9"/>
      <c r="AK11" s="9"/>
    </row>
    <row r="12" spans="1:37" x14ac:dyDescent="0.25">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x14ac:dyDescent="0.25">
      <c r="A13" s="2"/>
      <c r="B13" s="1"/>
      <c r="C13" s="349" t="str">
        <f>INTRAKURIKULER!$D$11</f>
        <v>Bahasa Indonesia</v>
      </c>
      <c r="D13" s="350"/>
      <c r="E13" s="351"/>
      <c r="F13" s="1"/>
      <c r="G13" s="349" t="str">
        <f>INTRAKURIKULER!D16</f>
        <v>Bahasa Inggris</v>
      </c>
      <c r="H13" s="350"/>
      <c r="I13" s="351"/>
      <c r="J13" s="1"/>
      <c r="K13" s="349">
        <f>INTRAKURIKULER!D21</f>
        <v>0</v>
      </c>
      <c r="L13" s="350"/>
      <c r="M13" s="351"/>
      <c r="N13" s="1"/>
      <c r="O13" s="1"/>
      <c r="P13" s="2"/>
      <c r="Q13" s="9"/>
      <c r="R13" s="9"/>
      <c r="S13" s="9"/>
      <c r="T13" s="9"/>
      <c r="U13" s="9"/>
      <c r="V13" s="9"/>
      <c r="W13" s="9"/>
      <c r="X13" s="9"/>
      <c r="Y13" s="9"/>
      <c r="Z13" s="9"/>
      <c r="AA13" s="9"/>
      <c r="AB13" s="9"/>
      <c r="AC13" s="9"/>
      <c r="AD13" s="9"/>
      <c r="AE13" s="9"/>
      <c r="AF13" s="9"/>
      <c r="AG13" s="9"/>
      <c r="AH13" s="9"/>
      <c r="AI13" s="9"/>
      <c r="AJ13" s="9"/>
      <c r="AK13" s="9"/>
    </row>
    <row r="14" spans="1:37" x14ac:dyDescent="0.25">
      <c r="A14" s="2"/>
      <c r="B14" s="1"/>
      <c r="C14" s="352"/>
      <c r="D14" s="353"/>
      <c r="E14" s="354"/>
      <c r="F14" s="1"/>
      <c r="G14" s="352"/>
      <c r="H14" s="353"/>
      <c r="I14" s="354"/>
      <c r="J14" s="1"/>
      <c r="K14" s="352"/>
      <c r="L14" s="353"/>
      <c r="M14" s="354"/>
      <c r="N14" s="1"/>
      <c r="O14" s="1"/>
      <c r="P14" s="2"/>
      <c r="Q14" s="9"/>
      <c r="R14" s="9"/>
      <c r="S14" s="9"/>
      <c r="T14" s="9"/>
      <c r="U14" s="9"/>
      <c r="V14" s="9"/>
      <c r="W14" s="9"/>
      <c r="X14" s="9"/>
      <c r="Y14" s="9"/>
      <c r="Z14" s="9"/>
      <c r="AA14" s="9"/>
      <c r="AB14" s="9"/>
      <c r="AC14" s="9"/>
      <c r="AD14" s="9"/>
      <c r="AE14" s="9"/>
      <c r="AF14" s="9"/>
      <c r="AG14" s="9"/>
      <c r="AH14" s="9"/>
      <c r="AI14" s="9"/>
      <c r="AJ14" s="9"/>
      <c r="AK14" s="9"/>
    </row>
    <row r="15" spans="1:37" x14ac:dyDescent="0.25">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x14ac:dyDescent="0.25">
      <c r="A16" s="2"/>
      <c r="B16" s="1"/>
      <c r="C16" s="349" t="str">
        <f>INTRAKURIKULER!$D$12</f>
        <v>Pendidikan Jasmani Olahraga dan Kesehatan</v>
      </c>
      <c r="D16" s="350"/>
      <c r="E16" s="351"/>
      <c r="F16" s="1"/>
      <c r="G16" s="349" t="str">
        <f>INTRAKURIKULER!D17</f>
        <v>Teknik Sepeda Motor</v>
      </c>
      <c r="H16" s="350"/>
      <c r="I16" s="351"/>
      <c r="J16" s="1"/>
      <c r="K16" s="349">
        <f>INTRAKURIKULER!D22</f>
        <v>0</v>
      </c>
      <c r="L16" s="350"/>
      <c r="M16" s="351"/>
      <c r="N16" s="1"/>
      <c r="O16" s="1"/>
      <c r="P16" s="2"/>
      <c r="Q16" s="9"/>
      <c r="R16" s="9"/>
      <c r="S16" s="9"/>
      <c r="T16" s="9"/>
      <c r="U16" s="9"/>
      <c r="V16" s="9"/>
      <c r="W16" s="9"/>
      <c r="X16" s="9"/>
      <c r="Y16" s="9"/>
      <c r="Z16" s="9"/>
      <c r="AA16" s="9"/>
      <c r="AB16" s="9"/>
      <c r="AC16" s="9"/>
      <c r="AD16" s="9"/>
      <c r="AE16" s="9"/>
      <c r="AF16" s="9"/>
      <c r="AG16" s="9"/>
      <c r="AH16" s="9"/>
      <c r="AI16" s="9"/>
      <c r="AJ16" s="9"/>
      <c r="AK16" s="9"/>
    </row>
    <row r="17" spans="1:37" x14ac:dyDescent="0.25">
      <c r="A17" s="2"/>
      <c r="B17" s="1"/>
      <c r="C17" s="352"/>
      <c r="D17" s="353"/>
      <c r="E17" s="354"/>
      <c r="F17" s="1"/>
      <c r="G17" s="352"/>
      <c r="H17" s="353"/>
      <c r="I17" s="354"/>
      <c r="J17" s="1"/>
      <c r="K17" s="352"/>
      <c r="L17" s="353"/>
      <c r="M17" s="354"/>
      <c r="N17" s="1"/>
      <c r="O17" s="1"/>
      <c r="P17" s="2"/>
      <c r="Q17" s="9"/>
      <c r="R17" s="9"/>
      <c r="S17" s="9"/>
      <c r="T17" s="9"/>
      <c r="U17" s="9"/>
      <c r="V17" s="9"/>
      <c r="W17" s="9"/>
      <c r="X17" s="9"/>
      <c r="Y17" s="9"/>
      <c r="Z17" s="9"/>
      <c r="AA17" s="9"/>
      <c r="AB17" s="9"/>
      <c r="AC17" s="9"/>
      <c r="AD17" s="9"/>
      <c r="AE17" s="9"/>
      <c r="AF17" s="9"/>
      <c r="AG17" s="9"/>
      <c r="AH17" s="9"/>
      <c r="AI17" s="9"/>
      <c r="AJ17" s="9"/>
      <c r="AK17" s="9"/>
    </row>
    <row r="18" spans="1:37" x14ac:dyDescent="0.25">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x14ac:dyDescent="0.25">
      <c r="A19" s="2"/>
      <c r="B19" s="1"/>
      <c r="C19" s="349" t="str">
        <f>INTRAKURIKULER!$D$13</f>
        <v>Sejarah</v>
      </c>
      <c r="D19" s="350"/>
      <c r="E19" s="351"/>
      <c r="F19" s="1"/>
      <c r="G19" s="349" t="str">
        <f>INTRAKURIKULER!D18</f>
        <v>Projek Kreatif dan Kewirausahaan</v>
      </c>
      <c r="H19" s="350"/>
      <c r="I19" s="351"/>
      <c r="J19" s="1"/>
      <c r="K19" s="349">
        <f>INTRAKURIKULER!D23</f>
        <v>0</v>
      </c>
      <c r="L19" s="350"/>
      <c r="M19" s="351"/>
      <c r="N19" s="1"/>
      <c r="O19" s="1"/>
      <c r="P19" s="2"/>
      <c r="Q19" s="9"/>
      <c r="R19" s="9"/>
      <c r="S19" s="9"/>
      <c r="T19" s="9"/>
      <c r="U19" s="9"/>
      <c r="V19" s="9"/>
      <c r="W19" s="9"/>
      <c r="X19" s="9"/>
      <c r="Y19" s="9"/>
      <c r="Z19" s="9"/>
      <c r="AA19" s="9"/>
      <c r="AB19" s="9"/>
      <c r="AC19" s="9"/>
      <c r="AD19" s="9"/>
      <c r="AE19" s="9"/>
      <c r="AF19" s="9"/>
      <c r="AG19" s="9"/>
      <c r="AH19" s="9"/>
      <c r="AI19" s="9"/>
      <c r="AJ19" s="9"/>
      <c r="AK19" s="9"/>
    </row>
    <row r="20" spans="1:37" x14ac:dyDescent="0.25">
      <c r="A20" s="2"/>
      <c r="B20" s="1"/>
      <c r="C20" s="352"/>
      <c r="D20" s="353"/>
      <c r="E20" s="354"/>
      <c r="F20" s="1"/>
      <c r="G20" s="352"/>
      <c r="H20" s="353"/>
      <c r="I20" s="354"/>
      <c r="J20" s="1"/>
      <c r="K20" s="352"/>
      <c r="L20" s="353"/>
      <c r="M20" s="354"/>
      <c r="N20" s="1"/>
      <c r="O20" s="1"/>
      <c r="P20" s="2"/>
      <c r="Q20" s="9"/>
      <c r="R20" s="9"/>
      <c r="S20" s="9"/>
      <c r="T20" s="9"/>
      <c r="U20" s="9"/>
      <c r="V20" s="9"/>
      <c r="W20" s="9"/>
      <c r="X20" s="9"/>
      <c r="Y20" s="9"/>
      <c r="Z20" s="9"/>
      <c r="AA20" s="9"/>
      <c r="AB20" s="9"/>
      <c r="AC20" s="9"/>
      <c r="AD20" s="9"/>
      <c r="AE20" s="9"/>
      <c r="AF20" s="9"/>
      <c r="AG20" s="9"/>
      <c r="AH20" s="9"/>
      <c r="AI20" s="9"/>
      <c r="AJ20" s="9"/>
      <c r="AK20" s="9"/>
    </row>
    <row r="21" spans="1:37" x14ac:dyDescent="0.25">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x14ac:dyDescent="0.25">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x14ac:dyDescent="0.25">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x14ac:dyDescent="0.25">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x14ac:dyDescent="0.25">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x14ac:dyDescent="0.25">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xr:uid="{00000000-0004-0000-1100-000000000000}"/>
    <hyperlink ref="C13:E14" location="'LM 3'!A1" display="'LM 3'!A1" xr:uid="{00000000-0004-0000-1100-000001000000}"/>
    <hyperlink ref="C16:E17" location="'LM 4'!A1" display="'LM 4'!A1" xr:uid="{00000000-0004-0000-1100-000002000000}"/>
    <hyperlink ref="C19:E20" location="'LM 5'!A1" display="'LM 5'!A1" xr:uid="{00000000-0004-0000-1100-000003000000}"/>
    <hyperlink ref="G7:I8" location="'LM 6'!A1" display="'LM 6'!A1" xr:uid="{00000000-0004-0000-1100-000004000000}"/>
    <hyperlink ref="G10:I11" location="'LM 7'!A1" display="'LM 7'!A1" xr:uid="{00000000-0004-0000-1100-000005000000}"/>
    <hyperlink ref="G13:I14" location="'LM 8'!A1" display="'LM 8'!A1" xr:uid="{00000000-0004-0000-1100-000006000000}"/>
    <hyperlink ref="G16:I17" location="'LM 9'!A1" display="'LM 9'!A1" xr:uid="{00000000-0004-0000-1100-000007000000}"/>
    <hyperlink ref="G19:I20" location="'LM 10'!A1" display="'LM 10'!A1" xr:uid="{00000000-0004-0000-1100-000008000000}"/>
    <hyperlink ref="K7:M8" location="'LM 11'!A1" display="'LM 11'!A1" xr:uid="{00000000-0004-0000-1100-000009000000}"/>
    <hyperlink ref="K10:M11" location="'LM 12'!A1" display="'LM 12'!A1" xr:uid="{00000000-0004-0000-1100-00000A000000}"/>
    <hyperlink ref="K13:M14" location="'LM 13'!A1" display="'LM 13'!A1" xr:uid="{00000000-0004-0000-1100-00000B000000}"/>
    <hyperlink ref="K16:M17" location="'LM 14'!A1" display="'LM 14'!A1" xr:uid="{00000000-0004-0000-1100-00000C000000}"/>
    <hyperlink ref="K19:M20" location="'LM 15'!A1" display="'LM 15'!A1" xr:uid="{00000000-0004-0000-1100-00000D000000}"/>
    <hyperlink ref="C7:E8" location="'LM 1'!A1" display="'LM 1'!A1" xr:uid="{00000000-0004-0000-1100-00000E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57"/>
  <sheetViews>
    <sheetView workbookViewId="0"/>
  </sheetViews>
  <sheetFormatPr defaultRowHeight="15" x14ac:dyDescent="0.25"/>
  <cols>
    <col min="1" max="1" width="3.85546875" customWidth="1"/>
    <col min="16" max="16" width="4.5703125" customWidth="1"/>
  </cols>
  <sheetData>
    <row r="1" spans="1:4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x14ac:dyDescent="0.2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I48"/>
  <sheetViews>
    <sheetView workbookViewId="0"/>
  </sheetViews>
  <sheetFormatPr defaultRowHeight="15" x14ac:dyDescent="0.25"/>
  <cols>
    <col min="1" max="1" width="3.85546875" customWidth="1"/>
    <col min="16" max="16" width="4.5703125" customWidth="1"/>
  </cols>
  <sheetData>
    <row r="1" spans="1:35"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c r="AH3" s="9"/>
      <c r="AI3" s="9"/>
    </row>
    <row r="4" spans="1:35"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x14ac:dyDescent="0.2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c r="AH7" s="9"/>
      <c r="AI7" s="9"/>
    </row>
    <row r="8" spans="1:35"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J58"/>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A1:AB37"/>
  <sheetViews>
    <sheetView workbookViewId="0"/>
  </sheetViews>
  <sheetFormatPr defaultRowHeight="15" x14ac:dyDescent="0.25"/>
  <cols>
    <col min="1" max="1" width="3.85546875" customWidth="1"/>
    <col min="16" max="16" width="4.5703125" customWidth="1"/>
  </cols>
  <sheetData>
    <row r="1" spans="1:28" x14ac:dyDescent="0.25">
      <c r="A1" s="5"/>
      <c r="B1" s="5"/>
      <c r="C1" s="5"/>
      <c r="D1" s="5"/>
      <c r="E1" s="5"/>
      <c r="F1" s="5"/>
      <c r="G1" s="5"/>
      <c r="H1" s="5"/>
      <c r="I1" s="5"/>
      <c r="J1" s="5"/>
      <c r="K1" s="5"/>
      <c r="L1" s="5"/>
      <c r="M1" s="5"/>
      <c r="N1" s="5"/>
      <c r="O1" s="5"/>
      <c r="P1" s="5"/>
      <c r="Q1" s="9"/>
      <c r="R1" s="9"/>
      <c r="S1" s="9"/>
      <c r="T1" s="9"/>
      <c r="U1" s="9"/>
      <c r="V1" s="9"/>
      <c r="W1" s="9"/>
      <c r="X1" s="9"/>
      <c r="Y1" s="9"/>
      <c r="Z1" s="9"/>
      <c r="AA1" s="9"/>
      <c r="AB1" s="9"/>
    </row>
    <row r="2" spans="1:28" x14ac:dyDescent="0.25">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row>
    <row r="4" spans="1:28" x14ac:dyDescent="0.25">
      <c r="A4" s="5"/>
      <c r="B4" s="3"/>
      <c r="C4" s="3"/>
      <c r="D4" s="3"/>
      <c r="E4" s="3"/>
      <c r="F4" s="3"/>
      <c r="G4" s="3"/>
      <c r="H4" s="3"/>
      <c r="I4" s="3"/>
      <c r="J4" s="3"/>
      <c r="K4" s="3"/>
      <c r="L4" s="3"/>
      <c r="M4" s="3"/>
      <c r="N4" s="3"/>
      <c r="O4" s="3"/>
      <c r="P4" s="5"/>
      <c r="Q4" s="9"/>
      <c r="R4" s="9"/>
      <c r="S4" s="9"/>
      <c r="T4" s="9"/>
      <c r="U4" s="9"/>
      <c r="V4" s="9"/>
      <c r="W4" s="9"/>
      <c r="X4" s="9"/>
      <c r="Y4" s="9"/>
      <c r="Z4" s="9"/>
      <c r="AA4" s="9"/>
      <c r="AB4" s="9"/>
    </row>
    <row r="5" spans="1:28" x14ac:dyDescent="0.25">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c r="AB5" s="9"/>
    </row>
    <row r="6" spans="1:28" x14ac:dyDescent="0.25">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row>
    <row r="8" spans="1:28"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row>
    <row r="9" spans="1:28"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row>
    <row r="10" spans="1:28"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row>
    <row r="11" spans="1:28"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row>
    <row r="12" spans="1:28"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row>
    <row r="13" spans="1:28"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row>
    <row r="14" spans="1:28"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row>
    <row r="15" spans="1:28"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row>
    <row r="16" spans="1:28"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row>
    <row r="17" spans="1:28"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row>
    <row r="18" spans="1:28"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AD35"/>
  <sheetViews>
    <sheetView workbookViewId="0">
      <selection activeCell="D12" sqref="D12:N12"/>
    </sheetView>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row>
    <row r="8" spans="1:30" ht="26.25" customHeight="1" x14ac:dyDescent="0.25">
      <c r="A8" s="5"/>
      <c r="B8" s="3"/>
      <c r="C8" s="29">
        <v>1</v>
      </c>
      <c r="D8" s="346" t="s">
        <v>398</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399</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AJ45"/>
  <sheetViews>
    <sheetView workbookViewId="0"/>
  </sheetViews>
  <sheetFormatPr defaultRowHeight="15" x14ac:dyDescent="0.25"/>
  <cols>
    <col min="1" max="1" width="3.85546875" customWidth="1"/>
    <col min="16" max="16" width="4.5703125" customWidth="1"/>
  </cols>
  <sheetData>
    <row r="1" spans="1:36"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c r="AH3" s="9"/>
      <c r="AI3" s="9"/>
      <c r="AJ3" s="9"/>
    </row>
    <row r="4" spans="1:36"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x14ac:dyDescent="0.25">
      <c r="A5" s="5"/>
      <c r="B5" s="3"/>
      <c r="C5" s="20"/>
      <c r="D5" s="30"/>
      <c r="E5" s="30"/>
      <c r="F5" s="31" t="s">
        <v>5</v>
      </c>
      <c r="G5" s="22"/>
      <c r="H5" s="347" t="str">
        <f>INTRAKURIKULER!D14</f>
        <v>Muatan Lokal</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c r="AH7" s="9"/>
      <c r="AI7" s="9"/>
      <c r="AJ7" s="9"/>
    </row>
    <row r="8" spans="1:36"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dimension ref="A1:AE108"/>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t="str">
        <f>INTRAKURIKULER!D15</f>
        <v>Matematika</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row>
    <row r="8" spans="1:31"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x14ac:dyDescent="0.25">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AD99"/>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INTRAKURIKULER!D16</f>
        <v>Bahasa Inggris</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dimension ref="A1:AF37"/>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t="str">
        <f>INTRAKURIKULER!D17</f>
        <v>Teknik Sepeda Motor</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row>
    <row r="8" spans="1:32"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dimension ref="A1:AH37"/>
  <sheetViews>
    <sheetView workbookViewId="0"/>
  </sheetViews>
  <sheetFormatPr defaultRowHeight="15" x14ac:dyDescent="0.25"/>
  <cols>
    <col min="1" max="1" width="3.85546875" customWidth="1"/>
    <col min="16" max="16" width="4.5703125" customWidth="1"/>
  </cols>
  <sheetData>
    <row r="1" spans="1:34"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c r="AH3" s="9"/>
    </row>
    <row r="4" spans="1:34"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x14ac:dyDescent="0.25">
      <c r="A5" s="5"/>
      <c r="B5" s="3"/>
      <c r="C5" s="20"/>
      <c r="D5" s="30"/>
      <c r="E5" s="30"/>
      <c r="F5" s="31" t="s">
        <v>5</v>
      </c>
      <c r="G5" s="22"/>
      <c r="H5" s="347" t="str">
        <f>INTRAKURIKULER!D18</f>
        <v>Projek Kreatif dan Kewirausahaan</v>
      </c>
      <c r="I5" s="347"/>
      <c r="J5" s="347"/>
      <c r="K5" s="347"/>
      <c r="L5" s="3"/>
      <c r="M5" s="3"/>
      <c r="N5" s="3"/>
      <c r="O5" s="3"/>
      <c r="P5" s="5"/>
      <c r="Q5" s="9"/>
      <c r="R5" s="9"/>
      <c r="S5" s="9"/>
      <c r="T5" s="9"/>
      <c r="U5" s="9"/>
      <c r="V5" s="9"/>
      <c r="W5" s="9"/>
      <c r="X5" s="9"/>
      <c r="Y5" s="9"/>
      <c r="Z5" s="9"/>
      <c r="AA5" s="9"/>
      <c r="AB5" s="9"/>
      <c r="AC5" s="9"/>
      <c r="AD5" s="9"/>
      <c r="AE5" s="9"/>
      <c r="AF5" s="9"/>
      <c r="AG5" s="9"/>
      <c r="AH5" s="9"/>
    </row>
    <row r="6" spans="1:34"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c r="AH7" s="9"/>
    </row>
    <row r="8" spans="1:34"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dimension ref="A1:AD101"/>
  <sheetViews>
    <sheetView workbookViewId="0"/>
  </sheetViews>
  <sheetFormatPr defaultRowHeight="15" x14ac:dyDescent="0.25"/>
  <cols>
    <col min="1" max="1" width="3.85546875" customWidth="1"/>
    <col min="16" max="16" width="4.5703125" customWidth="1"/>
  </cols>
  <sheetData>
    <row r="1" spans="1:30"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row>
    <row r="4" spans="1:30"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x14ac:dyDescent="0.25">
      <c r="A5" s="5"/>
      <c r="B5" s="3"/>
      <c r="C5" s="20"/>
      <c r="D5" s="30"/>
      <c r="E5" s="30"/>
      <c r="F5" s="31" t="s">
        <v>5</v>
      </c>
      <c r="G5" s="22"/>
      <c r="H5" s="347" t="str">
        <f>INTRAKURIKULER!D19</f>
        <v>Mapel Pilihan</v>
      </c>
      <c r="I5" s="347"/>
      <c r="J5" s="347"/>
      <c r="K5" s="347"/>
      <c r="L5" s="3"/>
      <c r="M5" s="3"/>
      <c r="N5" s="3"/>
      <c r="O5" s="3"/>
      <c r="P5" s="5"/>
      <c r="Q5" s="9"/>
      <c r="R5" s="9"/>
      <c r="S5" s="9"/>
      <c r="T5" s="9"/>
      <c r="U5" s="9"/>
      <c r="V5" s="9"/>
      <c r="W5" s="9"/>
      <c r="X5" s="9"/>
      <c r="Y5" s="9"/>
      <c r="Z5" s="9"/>
      <c r="AA5" s="9"/>
      <c r="AB5" s="9"/>
      <c r="AC5" s="9"/>
      <c r="AD5" s="9"/>
    </row>
    <row r="6" spans="1:30"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row>
    <row r="8" spans="1:30"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1"/>
  <dimension ref="A1:AG78"/>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f>INTRAKURIKULER!D20</f>
        <v>0</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2"/>
  <dimension ref="A1:AE39"/>
  <sheetViews>
    <sheetView workbookViewId="0"/>
  </sheetViews>
  <sheetFormatPr defaultRowHeight="15" x14ac:dyDescent="0.25"/>
  <cols>
    <col min="1" max="1" width="3.85546875" customWidth="1"/>
    <col min="16" max="16" width="4.5703125" customWidth="1"/>
  </cols>
  <sheetData>
    <row r="1" spans="1:31"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row>
    <row r="4" spans="1:31"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x14ac:dyDescent="0.2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row>
    <row r="6" spans="1:31"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row>
    <row r="8" spans="1:31"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3"/>
  <dimension ref="A1:AF41"/>
  <sheetViews>
    <sheetView workbookViewId="0"/>
  </sheetViews>
  <sheetFormatPr defaultRowHeight="15" x14ac:dyDescent="0.25"/>
  <cols>
    <col min="1" max="1" width="3.85546875" customWidth="1"/>
    <col min="16" max="16" width="4.5703125" customWidth="1"/>
  </cols>
  <sheetData>
    <row r="1" spans="1:32"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row>
    <row r="4" spans="1:32"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x14ac:dyDescent="0.25">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c r="AE5" s="9"/>
      <c r="AF5" s="9"/>
    </row>
    <row r="6" spans="1:32"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row>
    <row r="8" spans="1:32"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4"/>
  <dimension ref="A1:AG114"/>
  <sheetViews>
    <sheetView workbookViewId="0"/>
  </sheetViews>
  <sheetFormatPr defaultRowHeight="15" x14ac:dyDescent="0.25"/>
  <cols>
    <col min="1" max="1" width="3.85546875" customWidth="1"/>
    <col min="16" max="16" width="4.5703125" customWidth="1"/>
  </cols>
  <sheetData>
    <row r="1" spans="1:33" x14ac:dyDescent="0.2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x14ac:dyDescent="0.2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x14ac:dyDescent="0.25">
      <c r="A3" s="5"/>
      <c r="B3" s="344" t="s">
        <v>108</v>
      </c>
      <c r="C3" s="344"/>
      <c r="D3" s="344"/>
      <c r="E3" s="344"/>
      <c r="F3" s="344"/>
      <c r="G3" s="344"/>
      <c r="H3" s="344"/>
      <c r="I3" s="344"/>
      <c r="J3" s="344"/>
      <c r="K3" s="344"/>
      <c r="L3" s="344"/>
      <c r="M3" s="344"/>
      <c r="N3" s="344"/>
      <c r="O3" s="344"/>
      <c r="P3" s="5"/>
      <c r="Q3" s="9"/>
      <c r="R3" s="9"/>
      <c r="S3" s="9"/>
      <c r="T3" s="9"/>
      <c r="U3" s="9"/>
      <c r="V3" s="9"/>
      <c r="W3" s="9"/>
      <c r="X3" s="9"/>
      <c r="Y3" s="9"/>
      <c r="Z3" s="9"/>
      <c r="AA3" s="9"/>
      <c r="AB3" s="9"/>
      <c r="AC3" s="9"/>
      <c r="AD3" s="9"/>
      <c r="AE3" s="9"/>
      <c r="AF3" s="9"/>
      <c r="AG3" s="9"/>
    </row>
    <row r="4" spans="1:33" x14ac:dyDescent="0.2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x14ac:dyDescent="0.25">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c r="AB5" s="9"/>
      <c r="AC5" s="9"/>
      <c r="AD5" s="9"/>
      <c r="AE5" s="9"/>
      <c r="AF5" s="9"/>
      <c r="AG5" s="9"/>
    </row>
    <row r="6" spans="1:33" x14ac:dyDescent="0.2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x14ac:dyDescent="0.25">
      <c r="A7" s="5"/>
      <c r="B7" s="3"/>
      <c r="C7" s="32" t="s">
        <v>4</v>
      </c>
      <c r="D7" s="345" t="s">
        <v>108</v>
      </c>
      <c r="E7" s="345"/>
      <c r="F7" s="345"/>
      <c r="G7" s="345"/>
      <c r="H7" s="345"/>
      <c r="I7" s="345"/>
      <c r="J7" s="345"/>
      <c r="K7" s="345"/>
      <c r="L7" s="345"/>
      <c r="M7" s="345"/>
      <c r="N7" s="345"/>
      <c r="O7" s="3"/>
      <c r="P7" s="5"/>
      <c r="Q7" s="9"/>
      <c r="R7" s="9"/>
      <c r="S7" s="9"/>
      <c r="T7" s="9"/>
      <c r="U7" s="9"/>
      <c r="V7" s="9"/>
      <c r="W7" s="9"/>
      <c r="X7" s="9"/>
      <c r="Y7" s="9"/>
      <c r="Z7" s="9"/>
      <c r="AA7" s="9"/>
      <c r="AB7" s="9"/>
      <c r="AC7" s="9"/>
      <c r="AD7" s="9"/>
      <c r="AE7" s="9"/>
      <c r="AF7" s="9"/>
      <c r="AG7" s="9"/>
    </row>
    <row r="8" spans="1:33" ht="26.25" customHeight="1" x14ac:dyDescent="0.25">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x14ac:dyDescent="0.25">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x14ac:dyDescent="0.25">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x14ac:dyDescent="0.25">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x14ac:dyDescent="0.25">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x14ac:dyDescent="0.25">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x14ac:dyDescent="0.25">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x14ac:dyDescent="0.25">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x14ac:dyDescent="0.25">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x14ac:dyDescent="0.25">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x14ac:dyDescent="0.2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x14ac:dyDescent="0.2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x14ac:dyDescent="0.2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x14ac:dyDescent="0.2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x14ac:dyDescent="0.2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x14ac:dyDescent="0.2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x14ac:dyDescent="0.2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x14ac:dyDescent="0.2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x14ac:dyDescent="0.2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x14ac:dyDescent="0.2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x14ac:dyDescent="0.2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x14ac:dyDescent="0.2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x14ac:dyDescent="0.2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x14ac:dyDescent="0.2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x14ac:dyDescent="0.2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x14ac:dyDescent="0.2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x14ac:dyDescent="0.2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x14ac:dyDescent="0.2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x14ac:dyDescent="0.2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x14ac:dyDescent="0.2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x14ac:dyDescent="0.2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x14ac:dyDescent="0.2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x14ac:dyDescent="0.2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x14ac:dyDescent="0.2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x14ac:dyDescent="0.2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x14ac:dyDescent="0.2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x14ac:dyDescent="0.2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x14ac:dyDescent="0.2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x14ac:dyDescent="0.2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x14ac:dyDescent="0.2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x14ac:dyDescent="0.2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x14ac:dyDescent="0.2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x14ac:dyDescent="0.2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x14ac:dyDescent="0.2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x14ac:dyDescent="0.2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x14ac:dyDescent="0.2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x14ac:dyDescent="0.2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x14ac:dyDescent="0.2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x14ac:dyDescent="0.2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x14ac:dyDescent="0.2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x14ac:dyDescent="0.2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x14ac:dyDescent="0.2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x14ac:dyDescent="0.2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x14ac:dyDescent="0.2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x14ac:dyDescent="0.2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x14ac:dyDescent="0.2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x14ac:dyDescent="0.2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x14ac:dyDescent="0.2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x14ac:dyDescent="0.2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x14ac:dyDescent="0.2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dimension ref="A1:P26"/>
  <sheetViews>
    <sheetView workbookViewId="0">
      <selection activeCell="C20" sqref="C20:E21"/>
    </sheetView>
  </sheetViews>
  <sheetFormatPr defaultRowHeight="15" x14ac:dyDescent="0.25"/>
  <cols>
    <col min="1" max="1" width="3.42578125" customWidth="1"/>
    <col min="2" max="2" width="13.42578125" customWidth="1"/>
    <col min="16" max="16" width="4.42578125" customWidth="1"/>
  </cols>
  <sheetData>
    <row r="1" spans="1:16" x14ac:dyDescent="0.25">
      <c r="A1" s="2"/>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2" t="s">
        <v>110</v>
      </c>
      <c r="C3" s="342"/>
      <c r="D3" s="342"/>
      <c r="E3" s="342"/>
      <c r="F3" s="342"/>
      <c r="G3" s="342"/>
      <c r="H3" s="342"/>
      <c r="I3" s="342"/>
      <c r="J3" s="342"/>
      <c r="K3" s="342"/>
      <c r="L3" s="342"/>
      <c r="M3" s="342"/>
      <c r="N3" s="342"/>
      <c r="O3" s="342"/>
      <c r="P3" s="2"/>
    </row>
    <row r="4" spans="1:16" x14ac:dyDescent="0.25">
      <c r="A4" s="2"/>
      <c r="B4" s="1"/>
      <c r="C4" s="1"/>
      <c r="D4" s="1"/>
      <c r="E4" s="1"/>
      <c r="F4" s="1"/>
      <c r="G4" s="1"/>
      <c r="H4" s="1"/>
      <c r="I4" s="1"/>
      <c r="J4" s="1"/>
      <c r="K4" s="1"/>
      <c r="L4" s="1"/>
      <c r="M4" s="1"/>
      <c r="N4" s="1"/>
      <c r="O4" s="1"/>
      <c r="P4" s="2"/>
    </row>
    <row r="5" spans="1:16" x14ac:dyDescent="0.25">
      <c r="A5" s="2"/>
      <c r="B5" s="26" t="s">
        <v>152</v>
      </c>
      <c r="C5" s="28"/>
      <c r="D5" s="1"/>
      <c r="E5" s="1"/>
      <c r="F5" s="1"/>
      <c r="G5" s="1"/>
      <c r="H5" s="1"/>
      <c r="I5" s="1"/>
      <c r="J5" s="1"/>
      <c r="K5" s="1"/>
      <c r="L5" s="1"/>
      <c r="M5" s="1"/>
      <c r="N5" s="1"/>
      <c r="O5" s="1"/>
      <c r="P5" s="2"/>
    </row>
    <row r="6" spans="1:16" x14ac:dyDescent="0.25">
      <c r="A6" s="2"/>
      <c r="B6" s="26" t="s">
        <v>303</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48" t="str">
        <f>INTRAKURIKULER!$D$9</f>
        <v>Pendidikan Agama dan Budi Pekerti</v>
      </c>
      <c r="D8" s="348"/>
      <c r="E8" s="348"/>
      <c r="F8" s="1"/>
      <c r="G8" s="349" t="str">
        <f>INTRAKURIKULER!D14</f>
        <v>Muatan Lokal</v>
      </c>
      <c r="H8" s="350"/>
      <c r="I8" s="351"/>
      <c r="J8" s="1"/>
      <c r="K8" s="349" t="str">
        <f>INTRAKURIKULER!D19</f>
        <v>Mapel Pilihan</v>
      </c>
      <c r="L8" s="350"/>
      <c r="M8" s="351"/>
      <c r="N8" s="1"/>
      <c r="O8" s="1"/>
      <c r="P8" s="2"/>
    </row>
    <row r="9" spans="1:16" x14ac:dyDescent="0.25">
      <c r="A9" s="2"/>
      <c r="B9" s="1"/>
      <c r="C9" s="348"/>
      <c r="D9" s="348"/>
      <c r="E9" s="348"/>
      <c r="F9" s="1"/>
      <c r="G9" s="352"/>
      <c r="H9" s="353"/>
      <c r="I9" s="354"/>
      <c r="J9" s="1"/>
      <c r="K9" s="352"/>
      <c r="L9" s="353"/>
      <c r="M9" s="354"/>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49" t="str">
        <f>INTRAKURIKULER!$D$10</f>
        <v>Pendidikan Pancasila</v>
      </c>
      <c r="D11" s="350"/>
      <c r="E11" s="351"/>
      <c r="F11" s="1"/>
      <c r="G11" s="349" t="str">
        <f>INTRAKURIKULER!D15</f>
        <v>Matematika</v>
      </c>
      <c r="H11" s="350"/>
      <c r="I11" s="351"/>
      <c r="J11" s="1"/>
      <c r="K11" s="349">
        <f>INTRAKURIKULER!D20</f>
        <v>0</v>
      </c>
      <c r="L11" s="350"/>
      <c r="M11" s="351"/>
      <c r="N11" s="1"/>
      <c r="O11" s="1"/>
      <c r="P11" s="2"/>
    </row>
    <row r="12" spans="1:16" x14ac:dyDescent="0.25">
      <c r="A12" s="2"/>
      <c r="B12" s="1"/>
      <c r="C12" s="352"/>
      <c r="D12" s="353"/>
      <c r="E12" s="354"/>
      <c r="F12" s="1"/>
      <c r="G12" s="352"/>
      <c r="H12" s="353"/>
      <c r="I12" s="354"/>
      <c r="J12" s="1"/>
      <c r="K12" s="352"/>
      <c r="L12" s="353"/>
      <c r="M12" s="354"/>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49" t="str">
        <f>INTRAKURIKULER!$D$11</f>
        <v>Bahasa Indonesia</v>
      </c>
      <c r="D14" s="350"/>
      <c r="E14" s="351"/>
      <c r="F14" s="1"/>
      <c r="G14" s="349" t="str">
        <f>INTRAKURIKULER!D16</f>
        <v>Bahasa Inggris</v>
      </c>
      <c r="H14" s="350"/>
      <c r="I14" s="351"/>
      <c r="J14" s="1"/>
      <c r="K14" s="349">
        <f>INTRAKURIKULER!D21</f>
        <v>0</v>
      </c>
      <c r="L14" s="350"/>
      <c r="M14" s="351"/>
      <c r="N14" s="1"/>
      <c r="O14" s="1"/>
      <c r="P14" s="2"/>
    </row>
    <row r="15" spans="1:16" x14ac:dyDescent="0.25">
      <c r="A15" s="2"/>
      <c r="B15" s="1"/>
      <c r="C15" s="352"/>
      <c r="D15" s="353"/>
      <c r="E15" s="354"/>
      <c r="F15" s="1"/>
      <c r="G15" s="352"/>
      <c r="H15" s="353"/>
      <c r="I15" s="354"/>
      <c r="J15" s="1"/>
      <c r="K15" s="352"/>
      <c r="L15" s="353"/>
      <c r="M15" s="354"/>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49" t="str">
        <f>INTRAKURIKULER!$D$12</f>
        <v>Pendidikan Jasmani Olahraga dan Kesehatan</v>
      </c>
      <c r="D17" s="350"/>
      <c r="E17" s="351"/>
      <c r="F17" s="1"/>
      <c r="G17" s="349" t="str">
        <f>INTRAKURIKULER!D17</f>
        <v>Teknik Sepeda Motor</v>
      </c>
      <c r="H17" s="350"/>
      <c r="I17" s="351"/>
      <c r="J17" s="1"/>
      <c r="K17" s="349">
        <f>INTRAKURIKULER!D22</f>
        <v>0</v>
      </c>
      <c r="L17" s="350"/>
      <c r="M17" s="351"/>
      <c r="N17" s="1"/>
      <c r="O17" s="1"/>
      <c r="P17" s="2"/>
    </row>
    <row r="18" spans="1:16" x14ac:dyDescent="0.25">
      <c r="A18" s="2"/>
      <c r="B18" s="1"/>
      <c r="C18" s="352"/>
      <c r="D18" s="353"/>
      <c r="E18" s="354"/>
      <c r="F18" s="1"/>
      <c r="G18" s="352"/>
      <c r="H18" s="353"/>
      <c r="I18" s="354"/>
      <c r="J18" s="1"/>
      <c r="K18" s="352"/>
      <c r="L18" s="353"/>
      <c r="M18" s="354"/>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49" t="str">
        <f>INTRAKURIKULER!$D$13</f>
        <v>Sejarah</v>
      </c>
      <c r="D20" s="350"/>
      <c r="E20" s="351"/>
      <c r="F20" s="1"/>
      <c r="G20" s="349" t="str">
        <f>INTRAKURIKULER!D18</f>
        <v>Projek Kreatif dan Kewirausahaan</v>
      </c>
      <c r="H20" s="350"/>
      <c r="I20" s="351"/>
      <c r="J20" s="1"/>
      <c r="K20" s="349">
        <f>INTRAKURIKULER!D23</f>
        <v>0</v>
      </c>
      <c r="L20" s="350"/>
      <c r="M20" s="351"/>
      <c r="N20" s="1"/>
      <c r="O20" s="1"/>
      <c r="P20" s="2"/>
    </row>
    <row r="21" spans="1:16" x14ac:dyDescent="0.25">
      <c r="A21" s="2"/>
      <c r="B21" s="1"/>
      <c r="C21" s="352"/>
      <c r="D21" s="353"/>
      <c r="E21" s="354"/>
      <c r="F21" s="1"/>
      <c r="G21" s="352"/>
      <c r="H21" s="353"/>
      <c r="I21" s="354"/>
      <c r="J21" s="1"/>
      <c r="K21" s="352"/>
      <c r="L21" s="353"/>
      <c r="M21" s="354"/>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xr:uid="{00000000-0004-0000-2100-000000000000}"/>
    <hyperlink ref="C11:E12" location="'F2'!A1" display="'F2'!A1" xr:uid="{00000000-0004-0000-2100-000001000000}"/>
    <hyperlink ref="C14:E15" location="'F3'!A1" display="'F3'!A1" xr:uid="{00000000-0004-0000-2100-000002000000}"/>
    <hyperlink ref="C17:E18" location="'F4'!A1" display="'F4'!A1" xr:uid="{00000000-0004-0000-2100-000003000000}"/>
    <hyperlink ref="C20:E21" location="'F5'!A1" display="'F5'!A1" xr:uid="{00000000-0004-0000-2100-000004000000}"/>
    <hyperlink ref="G8:I9" location="'F6'!A1" display="'F6'!A1" xr:uid="{00000000-0004-0000-2100-000005000000}"/>
    <hyperlink ref="G11:I12" location="'F7'!A1" display="'F7'!A1" xr:uid="{00000000-0004-0000-2100-000006000000}"/>
    <hyperlink ref="G14:I15" location="'F8'!A1" display="'F8'!A1" xr:uid="{00000000-0004-0000-2100-000007000000}"/>
    <hyperlink ref="G17:I18" location="'F9'!A1" display="'F9'!A1" xr:uid="{00000000-0004-0000-2100-000008000000}"/>
    <hyperlink ref="G20:I21" location="'F10'!A1" display="'F10'!A1" xr:uid="{00000000-0004-0000-2100-000009000000}"/>
    <hyperlink ref="K8:M9" location="'F11'!A1" display="'F11'!A1" xr:uid="{00000000-0004-0000-2100-00000A000000}"/>
    <hyperlink ref="K11:M12" location="'F12'!A1" display="'F12'!A1" xr:uid="{00000000-0004-0000-2100-00000B000000}"/>
    <hyperlink ref="K14:M15" location="'F13'!A1" display="'F13'!A1" xr:uid="{00000000-0004-0000-2100-00000C000000}"/>
    <hyperlink ref="K17:M18" location="'F14'!A1" display="'F14'!A1" xr:uid="{00000000-0004-0000-2100-00000D000000}"/>
    <hyperlink ref="K20:M21" location="'F15'!A1" display="'F15'!A1" xr:uid="{00000000-0004-0000-2100-00000E000000}"/>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"&amp;INTRAKURIKULER!D9</f>
        <v>MATA PELAJARAN : Pendidikan Agama dan Budi Pekerti</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1'!D8</f>
        <v>1</v>
      </c>
      <c r="F15" s="355"/>
      <c r="G15" s="355">
        <f>'TP 1'!D9</f>
        <v>2</v>
      </c>
      <c r="H15" s="355"/>
      <c r="I15" s="355">
        <f>'TP 1'!D10</f>
        <v>3</v>
      </c>
      <c r="J15" s="355"/>
      <c r="K15" s="355">
        <f>'TP 1'!D11</f>
        <v>4</v>
      </c>
      <c r="L15" s="355"/>
      <c r="M15" s="355">
        <f>'TP 1'!D12</f>
        <v>5</v>
      </c>
      <c r="N15" s="355"/>
      <c r="O15" s="355">
        <f>'TP 1'!D13</f>
        <v>6</v>
      </c>
      <c r="P15" s="355"/>
      <c r="Q15" s="355">
        <f>'TP 1'!D14</f>
        <v>7</v>
      </c>
      <c r="R15" s="355"/>
      <c r="S15" s="355">
        <f>'TP 1'!D15</f>
        <v>8</v>
      </c>
      <c r="T15" s="355"/>
      <c r="U15" s="355">
        <f>'TP 1'!D16</f>
        <v>9</v>
      </c>
      <c r="V15" s="355"/>
      <c r="W15" s="355">
        <f>'TP 1'!D17</f>
        <v>10</v>
      </c>
      <c r="X15" s="355"/>
      <c r="Y15" s="355">
        <f>'TP 1'!D18</f>
        <v>11</v>
      </c>
      <c r="Z15" s="355"/>
      <c r="AA15" s="355">
        <f>'TP 1'!D19</f>
        <v>12</v>
      </c>
      <c r="AB15" s="355"/>
      <c r="AC15" s="355">
        <f>'TP 1'!D20</f>
        <v>13</v>
      </c>
      <c r="AD15" s="355"/>
      <c r="AE15" s="355">
        <f>'TP 1'!D21</f>
        <v>14</v>
      </c>
      <c r="AF15" s="355"/>
      <c r="AG15" s="355">
        <f>'TP 1'!D22</f>
        <v>15</v>
      </c>
      <c r="AH15" s="355"/>
      <c r="AI15" s="355">
        <f>'TP 1'!D23</f>
        <v>16</v>
      </c>
      <c r="AJ15" s="355"/>
      <c r="AK15" s="355">
        <f>'TP 1'!D24</f>
        <v>17</v>
      </c>
      <c r="AL15" s="355"/>
      <c r="AM15" s="355">
        <f>'TP 1'!D25</f>
        <v>18</v>
      </c>
      <c r="AN15" s="355"/>
      <c r="AO15" s="355">
        <f>'TP 1'!D26</f>
        <v>19</v>
      </c>
      <c r="AP15" s="355"/>
      <c r="AQ15" s="355">
        <f>'TP 1'!D27</f>
        <v>20</v>
      </c>
      <c r="AR15" s="355"/>
      <c r="AS15" s="355">
        <f>'TP 1'!D28</f>
        <v>21</v>
      </c>
      <c r="AT15" s="355"/>
      <c r="AU15" s="355">
        <f>'TP 1'!D29</f>
        <v>22</v>
      </c>
      <c r="AV15" s="355"/>
      <c r="AW15" s="355">
        <f>'TP 1'!D30</f>
        <v>23</v>
      </c>
      <c r="AX15" s="355"/>
      <c r="AY15" s="355">
        <f>'TP 1'!D31</f>
        <v>24</v>
      </c>
      <c r="AZ15" s="355"/>
      <c r="BA15" s="355">
        <f>'TP 1'!D32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Albyanza Phipo Inzaghi menunjukkan pemahaman dalam </v>
      </c>
      <c r="FH19" s="44"/>
      <c r="FI19" s="44"/>
      <c r="FJ19" s="44" t="str">
        <f t="shared" si="10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Aldino Dwi Setiawan menunjukkan pemahaman dalam </v>
      </c>
      <c r="FH20" s="44"/>
      <c r="FI20" s="44"/>
      <c r="FJ20" s="44" t="str">
        <f t="shared" si="10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Andika Surya Panca menunjukkan pemahaman dalam </v>
      </c>
      <c r="FH21" s="44"/>
      <c r="FI21" s="44"/>
      <c r="FJ21" s="44" t="str">
        <f t="shared" si="10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Dava Afreza menunjukkan pemahaman dalam </v>
      </c>
      <c r="FH22" s="44"/>
      <c r="FI22" s="44"/>
      <c r="FJ22" s="44" t="str">
        <f t="shared" si="10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Desta Sinar Winata menunjukkan pemahaman dalam </v>
      </c>
      <c r="FH23" s="44"/>
      <c r="FI23" s="44"/>
      <c r="FJ23" s="44" t="str">
        <f t="shared" si="10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Devis Febri Yansyah menunjukkan pemahaman dalam </v>
      </c>
      <c r="FH24" s="44"/>
      <c r="FI24" s="44"/>
      <c r="FJ24" s="44" t="str">
        <f t="shared" si="10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Dian Okta Saputra menunjukkan pemahaman dalam </v>
      </c>
      <c r="FH25" s="44"/>
      <c r="FI25" s="44"/>
      <c r="FJ25" s="44" t="str">
        <f t="shared" si="10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Fadli Arliyan menunjukkan pemahaman dalam </v>
      </c>
      <c r="FH26" s="44"/>
      <c r="FI26" s="44"/>
      <c r="FJ26" s="44" t="str">
        <f t="shared" si="10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Ihsan Rey Sandi Pamungkas menunjukkan pemahaman dalam </v>
      </c>
      <c r="FH27" s="44"/>
      <c r="FI27" s="44"/>
      <c r="FJ27" s="44" t="str">
        <f t="shared" si="10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Ilyas Mubarok menunjukkan pemahaman dalam </v>
      </c>
      <c r="FH28" s="44"/>
      <c r="FI28" s="44"/>
      <c r="FJ28" s="44" t="str">
        <f t="shared" si="10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Jolanda Pratama menunjukkan pemahaman dalam </v>
      </c>
      <c r="FH29" s="44"/>
      <c r="FI29" s="44"/>
      <c r="FJ29" s="44" t="str">
        <f t="shared" si="10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Kholiq Ar Rasyid menunjukkan pemahaman dalam </v>
      </c>
      <c r="FH30" s="44"/>
      <c r="FI30" s="44"/>
      <c r="FJ30" s="44" t="str">
        <f t="shared" si="10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Mohamad Ihsan Fadila menunjukkan pemahaman dalam </v>
      </c>
      <c r="FH31" s="44"/>
      <c r="FI31" s="44"/>
      <c r="FJ31" s="44" t="str">
        <f t="shared" si="10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Muhamad Reva Adi Pratama menunjukkan pemahaman dalam </v>
      </c>
      <c r="FH32" s="44"/>
      <c r="FI32" s="44"/>
      <c r="FJ32" s="44" t="str">
        <f t="shared" si="10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Muhammad Ricky Ramadhani menunjukkan pemahaman dalam </v>
      </c>
      <c r="FH33" s="44"/>
      <c r="FI33" s="44"/>
      <c r="FJ33" s="44" t="str">
        <f t="shared" si="10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Muhibbim Abdul Rohman menunjukkan pemahaman dalam </v>
      </c>
      <c r="FH34" s="44"/>
      <c r="FI34" s="44"/>
      <c r="FJ34" s="44" t="str">
        <f t="shared" si="10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Nabil Oktama Putra menunjukkan pemahaman dalam </v>
      </c>
      <c r="FH35" s="44"/>
      <c r="FI35" s="44"/>
      <c r="FJ35" s="44" t="str">
        <f t="shared" si="10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Peri Gunawan menunjukkan pemahaman dalam </v>
      </c>
      <c r="FH36" s="44"/>
      <c r="FI36" s="44"/>
      <c r="FJ36" s="44" t="str">
        <f t="shared" si="10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Rahmat Aryanto menunjukkan pemahaman dalam </v>
      </c>
      <c r="FH37" s="44"/>
      <c r="FI37" s="44"/>
      <c r="FJ37" s="44" t="str">
        <f t="shared" si="10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Rahmat Mahardika menunjukkan pemahaman dalam </v>
      </c>
      <c r="FH38" s="44"/>
      <c r="FI38" s="44"/>
      <c r="FJ38" s="44" t="str">
        <f t="shared" si="10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Rasya Rizky Ramadhan menunjukkan pemahaman dalam </v>
      </c>
      <c r="FH39" s="44"/>
      <c r="FI39" s="44"/>
      <c r="FJ39" s="44" t="str">
        <f t="shared" si="10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Ridho Adiansyah menunjukkan pemahaman dalam </v>
      </c>
      <c r="FH40" s="44"/>
      <c r="FI40" s="44"/>
      <c r="FJ40" s="44" t="str">
        <f t="shared" si="10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Surya Efendi menunjukkan pemahaman dalam </v>
      </c>
      <c r="FH41" s="44"/>
      <c r="FI41" s="44"/>
      <c r="FJ41" s="44" t="str">
        <f t="shared" si="10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Varel Pratama. S menunjukkan pemahaman dalam </v>
      </c>
      <c r="FH42" s="44"/>
      <c r="FI42" s="44"/>
      <c r="FJ42" s="44" t="str">
        <f t="shared" si="10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x14ac:dyDescent="0.2">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Y.Devin menunjukkan pemahaman dalam </v>
      </c>
      <c r="FH43" s="44"/>
      <c r="FI43" s="44"/>
      <c r="FJ43" s="44" t="str">
        <f t="shared" si="10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xr:uid="{00000000-0002-0000-2200-000000000000}">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xr:uid="{00000000-0002-0000-2200-000001000000}">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"&amp;INTRAKURIKULER!D10</f>
        <v>MATA PELAJARAN : Pendidikan Pancasila</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2'!D8</f>
        <v>1</v>
      </c>
      <c r="F15" s="355"/>
      <c r="G15" s="355">
        <f>'TP 2'!D9</f>
        <v>2</v>
      </c>
      <c r="H15" s="355"/>
      <c r="I15" s="355">
        <f>'TP 2'!D10</f>
        <v>3</v>
      </c>
      <c r="J15" s="355"/>
      <c r="K15" s="355">
        <f>'TP 2'!D11</f>
        <v>4</v>
      </c>
      <c r="L15" s="355"/>
      <c r="M15" s="355">
        <f>'TP 2'!D12</f>
        <v>5</v>
      </c>
      <c r="N15" s="355"/>
      <c r="O15" s="355">
        <f>'TP 2'!D13</f>
        <v>6</v>
      </c>
      <c r="P15" s="355"/>
      <c r="Q15" s="355">
        <f>'TP 2'!D14</f>
        <v>7</v>
      </c>
      <c r="R15" s="355"/>
      <c r="S15" s="355">
        <f>'TP 2'!D15</f>
        <v>8</v>
      </c>
      <c r="T15" s="355"/>
      <c r="U15" s="355">
        <f>'TP 2'!D16</f>
        <v>9</v>
      </c>
      <c r="V15" s="355"/>
      <c r="W15" s="355">
        <f>'TP 2'!D17</f>
        <v>10</v>
      </c>
      <c r="X15" s="355"/>
      <c r="Y15" s="355">
        <f>'TP 2'!D18</f>
        <v>11</v>
      </c>
      <c r="Z15" s="355"/>
      <c r="AA15" s="355">
        <f>'TP 2'!D19</f>
        <v>12</v>
      </c>
      <c r="AB15" s="355"/>
      <c r="AC15" s="355">
        <f>'TP 2'!D20</f>
        <v>13</v>
      </c>
      <c r="AD15" s="355"/>
      <c r="AE15" s="355">
        <f>'TP 2'!D21</f>
        <v>14</v>
      </c>
      <c r="AF15" s="355"/>
      <c r="AG15" s="355">
        <f>'TP 2'!D22</f>
        <v>15</v>
      </c>
      <c r="AH15" s="355"/>
      <c r="AI15" s="355">
        <f>'TP 2'!D23</f>
        <v>16</v>
      </c>
      <c r="AJ15" s="355"/>
      <c r="AK15" s="355">
        <f>'TP 2'!D24</f>
        <v>17</v>
      </c>
      <c r="AL15" s="355"/>
      <c r="AM15" s="355">
        <f>'TP 2'!D25</f>
        <v>18</v>
      </c>
      <c r="AN15" s="355"/>
      <c r="AO15" s="355">
        <f>'TP 2'!D26</f>
        <v>19</v>
      </c>
      <c r="AP15" s="355"/>
      <c r="AQ15" s="355">
        <f>'TP 2'!D27</f>
        <v>20</v>
      </c>
      <c r="AR15" s="355"/>
      <c r="AS15" s="355">
        <f>'TP 2'!D28</f>
        <v>21</v>
      </c>
      <c r="AT15" s="355"/>
      <c r="AU15" s="355">
        <f>'TP 2'!D29</f>
        <v>22</v>
      </c>
      <c r="AV15" s="355"/>
      <c r="AW15" s="355">
        <f>'TP 2'!D30</f>
        <v>23</v>
      </c>
      <c r="AX15" s="355"/>
      <c r="AY15" s="355">
        <f>'TP 2'!D31</f>
        <v>24</v>
      </c>
      <c r="AZ15" s="355"/>
      <c r="BA15" s="355">
        <f>'TP 2'!D32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Albitra Desta Wardanang menunjukkan pemahaman dalam </v>
      </c>
      <c r="BD18" s="149" t="str">
        <f t="shared" ref="BD18:BD56" si="4">FJ18</f>
        <v xml:space="preserve">Albitra Desta Wardanang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Albyanza Phipo Inzaghi menunjukkan pemahaman dalam </v>
      </c>
      <c r="BD19" s="149" t="str">
        <f t="shared" si="4"/>
        <v xml:space="preserve">Albyanza Phipo Inzaghi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Albyanza Phipo Inzaghi menunjukkan pemahaman dalam </v>
      </c>
      <c r="FH19" s="44"/>
      <c r="FI19" s="44"/>
      <c r="FJ19" s="44" t="str">
        <f t="shared" si="58"/>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Aldino Dwi Setiawan menunjukkan pemahaman dalam </v>
      </c>
      <c r="BD20" s="149" t="str">
        <f t="shared" si="4"/>
        <v xml:space="preserve">Aldino Dwi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Aldino Dwi Setiawan menunjukkan pemahaman dalam </v>
      </c>
      <c r="FH20" s="44"/>
      <c r="FI20" s="44"/>
      <c r="FJ20" s="44" t="str">
        <f t="shared" si="58"/>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Andika Surya Panca menunjukkan pemahaman dalam </v>
      </c>
      <c r="BD21" s="149" t="str">
        <f t="shared" si="4"/>
        <v xml:space="preserve">Andika Surya Panca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Andika Surya Panca menunjukkan pemahaman dalam </v>
      </c>
      <c r="FH21" s="44"/>
      <c r="FI21" s="44"/>
      <c r="FJ21" s="44" t="str">
        <f t="shared" si="58"/>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Dava Afreza menunjukkan pemahaman dalam </v>
      </c>
      <c r="BD22" s="149" t="str">
        <f t="shared" si="4"/>
        <v xml:space="preserve">Dava Afreza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Dava Afreza menunjukkan pemahaman dalam </v>
      </c>
      <c r="FH22" s="44"/>
      <c r="FI22" s="44"/>
      <c r="FJ22" s="44" t="str">
        <f t="shared" si="58"/>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Desta Sinar Winata menunjukkan pemahaman dalam </v>
      </c>
      <c r="BD23" s="149" t="str">
        <f t="shared" si="4"/>
        <v xml:space="preserve">Desta Sinar Winata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Desta Sinar Winata menunjukkan pemahaman dalam </v>
      </c>
      <c r="FH23" s="44"/>
      <c r="FI23" s="44"/>
      <c r="FJ23" s="44" t="str">
        <f t="shared" si="58"/>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Devis Febri Yansyah menunjukkan pemahaman dalam </v>
      </c>
      <c r="BD24" s="149" t="str">
        <f t="shared" si="4"/>
        <v xml:space="preserve">Devis Febri Yansyah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Devis Febri Yansyah menunjukkan pemahaman dalam </v>
      </c>
      <c r="FH24" s="44"/>
      <c r="FI24" s="44"/>
      <c r="FJ24" s="44" t="str">
        <f t="shared" si="58"/>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Dian Okta Saputra menunjukkan pemahaman dalam </v>
      </c>
      <c r="BD25" s="149" t="str">
        <f t="shared" si="4"/>
        <v xml:space="preserve">Dian Okta Saputra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Dian Okta Saputra menunjukkan pemahaman dalam </v>
      </c>
      <c r="FH25" s="44"/>
      <c r="FI25" s="44"/>
      <c r="FJ25" s="44" t="str">
        <f t="shared" si="58"/>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Fadli Arliyan menunjukkan pemahaman dalam </v>
      </c>
      <c r="BD26" s="149" t="str">
        <f t="shared" si="4"/>
        <v xml:space="preserve">Fadli Arliyan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Fadli Arliyan menunjukkan pemahaman dalam </v>
      </c>
      <c r="FH26" s="44"/>
      <c r="FI26" s="44"/>
      <c r="FJ26" s="44" t="str">
        <f t="shared" si="58"/>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Ihsan Rey Sandi Pamungkas menunjukkan pemahaman dalam </v>
      </c>
      <c r="BD27" s="149" t="str">
        <f t="shared" si="4"/>
        <v xml:space="preserve">Ihsan Rey Sandi Pamungkas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Ihsan Rey Sandi Pamungkas menunjukkan pemahaman dalam </v>
      </c>
      <c r="FH27" s="44"/>
      <c r="FI27" s="44"/>
      <c r="FJ27" s="44" t="str">
        <f t="shared" si="58"/>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Ilyas Mubarok menunjukkan pemahaman dalam </v>
      </c>
      <c r="BD28" s="149" t="str">
        <f t="shared" si="4"/>
        <v xml:space="preserve">Ilyas Mubarok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Ilyas Mubarok menunjukkan pemahaman dalam </v>
      </c>
      <c r="FH28" s="44"/>
      <c r="FI28" s="44"/>
      <c r="FJ28" s="44" t="str">
        <f t="shared" si="58"/>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Jolanda Pratama menunjukkan pemahaman dalam </v>
      </c>
      <c r="BD29" s="149" t="str">
        <f t="shared" si="4"/>
        <v xml:space="preserve">Jolanda Pratama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Jolanda Pratama menunjukkan pemahaman dalam </v>
      </c>
      <c r="FH29" s="44"/>
      <c r="FI29" s="44"/>
      <c r="FJ29" s="44" t="str">
        <f t="shared" si="58"/>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Kholiq Ar Rasyid menunjukkan pemahaman dalam </v>
      </c>
      <c r="BD30" s="149" t="str">
        <f t="shared" si="4"/>
        <v xml:space="preserve">Kholiq Ar Rasyid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Kholiq Ar Rasyid menunjukkan pemahaman dalam </v>
      </c>
      <c r="FH30" s="44"/>
      <c r="FI30" s="44"/>
      <c r="FJ30" s="44" t="str">
        <f t="shared" si="58"/>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Mohamad Ihsan Fadila menunjukkan pemahaman dalam </v>
      </c>
      <c r="BD31" s="149" t="str">
        <f t="shared" si="4"/>
        <v xml:space="preserve">Mohamad Ihsan Fadila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Mohamad Ihsan Fadila menunjukkan pemahaman dalam </v>
      </c>
      <c r="FH31" s="44"/>
      <c r="FI31" s="44"/>
      <c r="FJ31" s="44" t="str">
        <f t="shared" si="58"/>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Muhamad Reva Adi Pratama menunjukkan pemahaman dalam </v>
      </c>
      <c r="BD32" s="149" t="str">
        <f t="shared" si="4"/>
        <v xml:space="preserve">Muhamad Reva Adi Pratama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Muhamad Reva Adi Pratama menunjukkan pemahaman dalam </v>
      </c>
      <c r="FH32" s="44"/>
      <c r="FI32" s="44"/>
      <c r="FJ32" s="44" t="str">
        <f t="shared" si="58"/>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Muhammad Ricky Ramadhani menunjukkan pemahaman dalam </v>
      </c>
      <c r="BD33" s="149" t="str">
        <f t="shared" si="4"/>
        <v xml:space="preserve">Muhammad Ricky Ramadhani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Muhammad Ricky Ramadhani menunjukkan pemahaman dalam </v>
      </c>
      <c r="FH33" s="44"/>
      <c r="FI33" s="44"/>
      <c r="FJ33" s="44" t="str">
        <f t="shared" si="58"/>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Muhibbim Abdul Rohman menunjukkan pemahaman dalam </v>
      </c>
      <c r="BD34" s="149" t="str">
        <f t="shared" si="4"/>
        <v xml:space="preserve">Muhibbim Abdul Rohman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Muhibbim Abdul Rohman menunjukkan pemahaman dalam </v>
      </c>
      <c r="FH34" s="44"/>
      <c r="FI34" s="44"/>
      <c r="FJ34" s="44" t="str">
        <f t="shared" si="58"/>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Nabil Oktama Putra menunjukkan pemahaman dalam </v>
      </c>
      <c r="BD35" s="149" t="str">
        <f t="shared" si="4"/>
        <v xml:space="preserve">Nabil Oktama Putra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Nabil Oktama Putra menunjukkan pemahaman dalam </v>
      </c>
      <c r="FH35" s="44"/>
      <c r="FI35" s="44"/>
      <c r="FJ35" s="44" t="str">
        <f t="shared" si="58"/>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Peri Gunawan menunjukkan pemahaman dalam </v>
      </c>
      <c r="BD36" s="149" t="str">
        <f t="shared" si="4"/>
        <v xml:space="preserve">Peri Gunawan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Peri Gunawan menunjukkan pemahaman dalam </v>
      </c>
      <c r="FH36" s="44"/>
      <c r="FI36" s="44"/>
      <c r="FJ36" s="44" t="str">
        <f t="shared" si="58"/>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Rahmat Aryanto menunjukkan pemahaman dalam </v>
      </c>
      <c r="BD37" s="149" t="str">
        <f t="shared" si="4"/>
        <v xml:space="preserve">Rahmat Aryanto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Rahmat Aryanto menunjukkan pemahaman dalam </v>
      </c>
      <c r="FH37" s="44"/>
      <c r="FI37" s="44"/>
      <c r="FJ37" s="44" t="str">
        <f t="shared" si="58"/>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Rahmat Mahardika menunjukkan pemahaman dalam </v>
      </c>
      <c r="BD38" s="149" t="str">
        <f t="shared" si="4"/>
        <v xml:space="preserve">Rahmat Mahardika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Rahmat Mahardika menunjukkan pemahaman dalam </v>
      </c>
      <c r="FH38" s="44"/>
      <c r="FI38" s="44"/>
      <c r="FJ38" s="44" t="str">
        <f t="shared" si="58"/>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Rasya Rizky Ramadhan menunjukkan pemahaman dalam </v>
      </c>
      <c r="BD39" s="149" t="str">
        <f t="shared" si="4"/>
        <v xml:space="preserve">Rasya Rizky Ramadhan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Rasya Rizky Ramadhan menunjukkan pemahaman dalam </v>
      </c>
      <c r="FH39" s="44"/>
      <c r="FI39" s="44"/>
      <c r="FJ39" s="44" t="str">
        <f t="shared" si="58"/>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Ridho Adiansyah menunjukkan pemahaman dalam </v>
      </c>
      <c r="BD40" s="149" t="str">
        <f t="shared" si="4"/>
        <v xml:space="preserve">Ridho Adiansyah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Ridho Adiansyah menunjukkan pemahaman dalam </v>
      </c>
      <c r="FH40" s="44"/>
      <c r="FI40" s="44"/>
      <c r="FJ40" s="44" t="str">
        <f t="shared" si="58"/>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Surya Efendi menunjukkan pemahaman dalam </v>
      </c>
      <c r="BD41" s="149" t="str">
        <f t="shared" si="4"/>
        <v xml:space="preserve">Surya Efendi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Surya Efendi menunjukkan pemahaman dalam </v>
      </c>
      <c r="FH41" s="44"/>
      <c r="FI41" s="44"/>
      <c r="FJ41" s="44" t="str">
        <f t="shared" si="58"/>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Varel Pratama. S menunjukkan pemahaman dalam </v>
      </c>
      <c r="BD42" s="149" t="str">
        <f t="shared" si="4"/>
        <v xml:space="preserve">Varel Pratama. S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Varel Pratama. S menunjukkan pemahaman dalam </v>
      </c>
      <c r="FH42" s="44"/>
      <c r="FI42" s="44"/>
      <c r="FJ42" s="44" t="str">
        <f t="shared" si="58"/>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Y.Devin menunjukkan pemahaman dalam </v>
      </c>
      <c r="BD43" s="149" t="str">
        <f t="shared" si="4"/>
        <v xml:space="preserve">Y.Devin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Y.Devin menunjukkan pemahaman dalam </v>
      </c>
      <c r="FH43" s="44"/>
      <c r="FI43" s="44"/>
      <c r="FJ43" s="44" t="str">
        <f t="shared" si="58"/>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xr:uid="{00000000-0002-0000-2300-000000000000}">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xr:uid="{00000000-0002-0000-2300-000001000000}">
      <formula1>$BG$9:$BG$12</formula1>
    </dataValidation>
    <dataValidation type="list" allowBlank="1" showInputMessage="1" showErrorMessage="1" prompt="Isikan 0 jika siswa tidak mencapai KKTP, Isikan 1 jika siswa mencapai KKTP" sqref="E17:E41 G17:G41 I17:I41 K17:K41 M17:M41 O17:O41 Q17:Q41 S17:S41 U17:U41 W17:W41" xr:uid="{00000000-0002-0000-2300-000002000000}">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xr:uid="{00000000-0002-0000-2300-000003000000}">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"&amp;INTRAKURIKULER!D11</f>
        <v>MATA PELAJARAN : Bahasa Indonesia</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3'!D8</f>
        <v>1</v>
      </c>
      <c r="F15" s="355"/>
      <c r="G15" s="355">
        <f>'TP 3'!D9</f>
        <v>2</v>
      </c>
      <c r="H15" s="355"/>
      <c r="I15" s="355">
        <f>'TP 3'!D10</f>
        <v>3</v>
      </c>
      <c r="J15" s="355"/>
      <c r="K15" s="355">
        <f>'TP 3'!D11</f>
        <v>4</v>
      </c>
      <c r="L15" s="355"/>
      <c r="M15" s="355">
        <f>'TP 3'!D12</f>
        <v>5</v>
      </c>
      <c r="N15" s="355"/>
      <c r="O15" s="355">
        <f>'TP 3'!D13</f>
        <v>6</v>
      </c>
      <c r="P15" s="355"/>
      <c r="Q15" s="355">
        <f>'TP 3'!D14</f>
        <v>7</v>
      </c>
      <c r="R15" s="355"/>
      <c r="S15" s="355">
        <f>'TP 3'!D15</f>
        <v>8</v>
      </c>
      <c r="T15" s="355"/>
      <c r="U15" s="355">
        <f>'TP 3'!D16</f>
        <v>9</v>
      </c>
      <c r="V15" s="355"/>
      <c r="W15" s="355">
        <f>'TP 3'!D17</f>
        <v>10</v>
      </c>
      <c r="X15" s="355"/>
      <c r="Y15" s="355">
        <f>'TP 3'!D18</f>
        <v>11</v>
      </c>
      <c r="Z15" s="355"/>
      <c r="AA15" s="355">
        <f>'TP 3'!D19</f>
        <v>12</v>
      </c>
      <c r="AB15" s="355"/>
      <c r="AC15" s="355">
        <f>'TP 3'!D20</f>
        <v>13</v>
      </c>
      <c r="AD15" s="355"/>
      <c r="AE15" s="355">
        <f>'TP 3'!D21</f>
        <v>14</v>
      </c>
      <c r="AF15" s="355"/>
      <c r="AG15" s="355">
        <f>'TP 3'!D22</f>
        <v>15</v>
      </c>
      <c r="AH15" s="355"/>
      <c r="AI15" s="355">
        <f>'TP 3'!D23</f>
        <v>16</v>
      </c>
      <c r="AJ15" s="355"/>
      <c r="AK15" s="355">
        <f>'TP 3'!D24</f>
        <v>17</v>
      </c>
      <c r="AL15" s="355"/>
      <c r="AM15" s="355">
        <f>'TP 3'!D25</f>
        <v>18</v>
      </c>
      <c r="AN15" s="355"/>
      <c r="AO15" s="355">
        <f>'TP 3'!D26</f>
        <v>19</v>
      </c>
      <c r="AP15" s="355"/>
      <c r="AQ15" s="355">
        <f>'TP 3'!D27</f>
        <v>20</v>
      </c>
      <c r="AR15" s="355"/>
      <c r="AS15" s="355">
        <f>'TP 3'!D28</f>
        <v>21</v>
      </c>
      <c r="AT15" s="355"/>
      <c r="AU15" s="355">
        <f>'TP 3'!D29</f>
        <v>22</v>
      </c>
      <c r="AV15" s="355"/>
      <c r="AW15" s="355">
        <f>'TP 3'!D30</f>
        <v>23</v>
      </c>
      <c r="AX15" s="355"/>
      <c r="AY15" s="355">
        <f>'TP 3'!D31</f>
        <v>24</v>
      </c>
      <c r="AZ15" s="355"/>
      <c r="BA15" s="355">
        <f>'TP 3'!D32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4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400-000001000000}">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9"/>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"&amp;INTRAKURIKULER!D12</f>
        <v>MATA PELAJARAN : Pendidikan Jasmani Olahraga dan Kesehatan</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4'!D8</f>
        <v>1</v>
      </c>
      <c r="F15" s="355"/>
      <c r="G15" s="355">
        <f>'TP 4'!D9</f>
        <v>2</v>
      </c>
      <c r="H15" s="355"/>
      <c r="I15" s="355">
        <f>'TP 4'!D10</f>
        <v>3</v>
      </c>
      <c r="J15" s="355"/>
      <c r="K15" s="355">
        <f>'TP 4'!D11</f>
        <v>4</v>
      </c>
      <c r="L15" s="355"/>
      <c r="M15" s="355">
        <f>'TP 4'!D12</f>
        <v>5</v>
      </c>
      <c r="N15" s="355"/>
      <c r="O15" s="355">
        <f>'TP 4'!D13</f>
        <v>6</v>
      </c>
      <c r="P15" s="355"/>
      <c r="Q15" s="355">
        <f>'TP 4'!D14</f>
        <v>7</v>
      </c>
      <c r="R15" s="355"/>
      <c r="S15" s="355">
        <f>'TP 4'!D15</f>
        <v>8</v>
      </c>
      <c r="T15" s="355"/>
      <c r="U15" s="355">
        <f>'TP 4'!D16</f>
        <v>9</v>
      </c>
      <c r="V15" s="355"/>
      <c r="W15" s="355">
        <f>'TP 4'!D17</f>
        <v>10</v>
      </c>
      <c r="X15" s="355"/>
      <c r="Y15" s="355">
        <f>'TP 4'!D18</f>
        <v>11</v>
      </c>
      <c r="Z15" s="355"/>
      <c r="AA15" s="355">
        <f>'TP 4'!D19</f>
        <v>12</v>
      </c>
      <c r="AB15" s="355"/>
      <c r="AC15" s="355">
        <f>'TP 4'!D20</f>
        <v>13</v>
      </c>
      <c r="AD15" s="355"/>
      <c r="AE15" s="355">
        <f>'TP 4'!D21</f>
        <v>14</v>
      </c>
      <c r="AF15" s="355"/>
      <c r="AG15" s="355">
        <f>'TP 4'!D22</f>
        <v>15</v>
      </c>
      <c r="AH15" s="355"/>
      <c r="AI15" s="355">
        <f>'TP 4'!D23</f>
        <v>16</v>
      </c>
      <c r="AJ15" s="355"/>
      <c r="AK15" s="355">
        <f>'TP 4'!D24</f>
        <v>17</v>
      </c>
      <c r="AL15" s="355"/>
      <c r="AM15" s="355">
        <f>'TP 4'!D25</f>
        <v>18</v>
      </c>
      <c r="AN15" s="355"/>
      <c r="AO15" s="355">
        <f>'TP 4'!D26</f>
        <v>19</v>
      </c>
      <c r="AP15" s="355"/>
      <c r="AQ15" s="355">
        <f>'TP 4'!D27</f>
        <v>20</v>
      </c>
      <c r="AR15" s="355"/>
      <c r="AS15" s="355">
        <f>'TP 4'!D28</f>
        <v>21</v>
      </c>
      <c r="AT15" s="355"/>
      <c r="AU15" s="355">
        <f>'TP 4'!D29</f>
        <v>22</v>
      </c>
      <c r="AV15" s="355"/>
      <c r="AW15" s="355">
        <f>'TP 4'!D30</f>
        <v>23</v>
      </c>
      <c r="AX15" s="355"/>
      <c r="AY15" s="355">
        <f>'TP 4'!D31</f>
        <v>24</v>
      </c>
      <c r="AZ15" s="355"/>
      <c r="BA15" s="355">
        <f>'TP 4'!D32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Ahmad Kardafi menunjukkan pemahaman dalam </v>
      </c>
      <c r="BD17" s="152"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Albitra Desta Wardanang menunjukkan pemahaman dalam </v>
      </c>
      <c r="BD18" s="152"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Albyanza Phipo Inzaghi menunjukkan pemahaman dalam </v>
      </c>
      <c r="BD19" s="152"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Aldino Dwi Setiawan menunjukkan pemahaman dalam </v>
      </c>
      <c r="BD20" s="152"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Andika Surya Panca menunjukkan pemahaman dalam </v>
      </c>
      <c r="BD21" s="152"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Dava Afreza menunjukkan pemahaman dalam </v>
      </c>
      <c r="BD22" s="152"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Desta Sinar Winata menunjukkan pemahaman dalam </v>
      </c>
      <c r="BD23" s="152"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Devis Febri Yansyah menunjukkan pemahaman dalam </v>
      </c>
      <c r="BD24" s="152"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Dian Okta Saputra menunjukkan pemahaman dalam </v>
      </c>
      <c r="BD25" s="152"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Fadli Arliyan menunjukkan pemahaman dalam </v>
      </c>
      <c r="BD26" s="152"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Ihsan Rey Sandi Pamungkas menunjukkan pemahaman dalam </v>
      </c>
      <c r="BD27" s="152"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Ilyas Mubarok menunjukkan pemahaman dalam </v>
      </c>
      <c r="BD28" s="152"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Jolanda Pratama menunjukkan pemahaman dalam </v>
      </c>
      <c r="BD29" s="152"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Kholiq Ar Rasyid menunjukkan pemahaman dalam </v>
      </c>
      <c r="BD30" s="152"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Mohamad Ihsan Fadila menunjukkan pemahaman dalam </v>
      </c>
      <c r="BD31" s="152"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Muhamad Reva Adi Pratama menunjukkan pemahaman dalam </v>
      </c>
      <c r="BD32" s="152"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Muhammad Ricky Ramadhani menunjukkan pemahaman dalam </v>
      </c>
      <c r="BD33" s="152"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Muhibbim Abdul Rohman menunjukkan pemahaman dalam </v>
      </c>
      <c r="BD34" s="152"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Nabil Oktama Putra menunjukkan pemahaman dalam </v>
      </c>
      <c r="BD35" s="152"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Peri Gunawan menunjukkan pemahaman dalam </v>
      </c>
      <c r="BD36" s="152"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Rahmat Aryanto menunjukkan pemahaman dalam </v>
      </c>
      <c r="BD37" s="152"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Rahmat Mahardika menunjukkan pemahaman dalam </v>
      </c>
      <c r="BD38" s="152"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Rasya Rizky Ramadhan menunjukkan pemahaman dalam </v>
      </c>
      <c r="BD39" s="152"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Ridho Adiansyah menunjukkan pemahaman dalam </v>
      </c>
      <c r="BD40" s="152"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Surya Efendi menunjukkan pemahaman dalam </v>
      </c>
      <c r="BD41" s="152"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Varel Pratama. S menunjukkan pemahaman dalam </v>
      </c>
      <c r="BD42" s="152"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Y.Devin menunjukkan pemahaman dalam </v>
      </c>
      <c r="BD43" s="152"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5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500-000001000000}">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0"/>
  <dimension ref="A1:GM149"/>
  <sheetViews>
    <sheetView topLeftCell="A3" workbookViewId="0">
      <selection activeCell="H17" sqref="H17:H43"/>
    </sheetView>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"&amp;INTRAKURIKULER!D13</f>
        <v>MATA PELAJARAN : Sejarah</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t="str">
        <f>'TP 5'!D8</f>
        <v>Menganalisis tentang akulturasi dan asimilasi budaya nusantara</v>
      </c>
      <c r="F15" s="355"/>
      <c r="G15" s="355" t="str">
        <f>'TP 5'!D9</f>
        <v>Memahami tentang akulturasi dan asimilasi budaya nusantara</v>
      </c>
      <c r="H15" s="355"/>
      <c r="I15" s="355">
        <f>'TP 5'!D10</f>
        <v>3</v>
      </c>
      <c r="J15" s="355"/>
      <c r="K15" s="355">
        <f>'TP 5'!D11</f>
        <v>4</v>
      </c>
      <c r="L15" s="355"/>
      <c r="M15" s="355">
        <f>'TP 5'!D12</f>
        <v>5</v>
      </c>
      <c r="N15" s="355"/>
      <c r="O15" s="355">
        <f>'TP 5'!D13</f>
        <v>6</v>
      </c>
      <c r="P15" s="355"/>
      <c r="Q15" s="355">
        <f>'TP 5'!D14</f>
        <v>7</v>
      </c>
      <c r="R15" s="355"/>
      <c r="S15" s="355">
        <f>'TP 5'!D15</f>
        <v>8</v>
      </c>
      <c r="T15" s="355"/>
      <c r="U15" s="355">
        <f>'TP 5'!D16</f>
        <v>9</v>
      </c>
      <c r="V15" s="355"/>
      <c r="W15" s="355">
        <f>'TP 5'!D17</f>
        <v>10</v>
      </c>
      <c r="X15" s="355"/>
      <c r="Y15" s="355">
        <f>'TP 5'!D18</f>
        <v>11</v>
      </c>
      <c r="Z15" s="355"/>
      <c r="AA15" s="355">
        <f>'TP 5'!D19</f>
        <v>12</v>
      </c>
      <c r="AB15" s="355"/>
      <c r="AC15" s="355">
        <f>'TP 5'!D20</f>
        <v>13</v>
      </c>
      <c r="AD15" s="355"/>
      <c r="AE15" s="355">
        <f>'TP 5'!D21</f>
        <v>14</v>
      </c>
      <c r="AF15" s="355"/>
      <c r="AG15" s="355">
        <f>'TP 5'!D22</f>
        <v>15</v>
      </c>
      <c r="AH15" s="355"/>
      <c r="AI15" s="355">
        <f>'TP 5'!D23</f>
        <v>16</v>
      </c>
      <c r="AJ15" s="355"/>
      <c r="AK15" s="355">
        <f>'TP 5'!D24</f>
        <v>17</v>
      </c>
      <c r="AL15" s="355"/>
      <c r="AM15" s="355">
        <f>'TP 5'!D25</f>
        <v>18</v>
      </c>
      <c r="AN15" s="355"/>
      <c r="AO15" s="355">
        <f>'TP 5'!D26</f>
        <v>19</v>
      </c>
      <c r="AP15" s="355"/>
      <c r="AQ15" s="355">
        <f>'TP 5'!D27</f>
        <v>20</v>
      </c>
      <c r="AR15" s="355"/>
      <c r="AS15" s="355">
        <f>'TP 5'!D28</f>
        <v>21</v>
      </c>
      <c r="AT15" s="355"/>
      <c r="AU15" s="355">
        <f>'TP 5'!D29</f>
        <v>22</v>
      </c>
      <c r="AV15" s="355"/>
      <c r="AW15" s="355">
        <f>'TP 5'!D30</f>
        <v>23</v>
      </c>
      <c r="AX15" s="355"/>
      <c r="AY15" s="355">
        <f>'TP 5'!D31</f>
        <v>24</v>
      </c>
      <c r="AZ15" s="355"/>
      <c r="BA15" s="355">
        <f>'TP 5'!D32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Menganalisis tentang akulturasi dan asimilasi budaya nusantara</v>
      </c>
      <c r="DH15" s="44" t="str">
        <f>G15</f>
        <v>Memahami tentang akulturasi dan asimilasi budaya nusantara</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Menganalisis tentang akulturasi dan asimilasi budaya nusantara</v>
      </c>
      <c r="EH15" s="44" t="str">
        <f t="shared" ref="EH15:FE15" si="0">DH15</f>
        <v>Memahami tentang akulturasi dan asimilasi budaya nusantara</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Menganalisis tentang akulturasi dan asimilasi budaya nusantara, Memahami tentang akulturasi dan asimilasi budaya nusantara, </v>
      </c>
      <c r="BD17" s="149" t="str">
        <f>FJ17</f>
        <v xml:space="preserve">Ahmad Kardafi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Menganalisis tentang akulturasi dan asimilasi budaya nusantara, </v>
      </c>
      <c r="DH17" s="44" t="str">
        <f t="shared" ref="DH17:DW27" si="1">IF(AND(BH17=1,CH17=1),DH$15&amp;", ","")</f>
        <v xml:space="preserve">Memahami tentang akulturasi dan asimilasi budaya nusantara,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Menganalisis tentang akulturasi dan asimilasi budaya nusantara, Memahami tentang akulturasi dan asimilasi budaya nusantara,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v>1</v>
      </c>
      <c r="F18" s="43">
        <v>1</v>
      </c>
      <c r="G18" s="41">
        <v>1</v>
      </c>
      <c r="H18" s="43">
        <v>1</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Menganalisis tentang akulturasi dan asimilasi budaya nusantara, Memahami tentang akulturasi dan asimilasi budaya nusantara, </v>
      </c>
      <c r="BD18" s="149" t="str">
        <f t="shared" ref="BD18:BD56" si="6">FJ18</f>
        <v xml:space="preserve">Albitra Desta Wardanang membutuhkan bimbingan dalam </v>
      </c>
      <c r="BE18" s="35"/>
      <c r="BF18" s="44"/>
      <c r="BG18" s="44">
        <f t="shared" ref="BG18:BG56" si="7">F18</f>
        <v>1</v>
      </c>
      <c r="BH18" s="44">
        <f t="shared" ref="BH18:BH56" si="8">H18</f>
        <v>1</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Menganalisis tentang akulturasi dan asimilasi budaya nusantara, </v>
      </c>
      <c r="DH18" s="44" t="str">
        <f t="shared" si="1"/>
        <v xml:space="preserve">Memahami tentang akulturasi dan asimilasi budaya nusantara,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Menganalisis tentang akulturasi dan asimilasi budaya nusantara, Memahami tentang akulturasi dan asimilasi budaya nusantara,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Menganalisis tentang akulturasi dan asimilasi budaya nusantara, Memahami tentang akulturasi dan asimilasi budaya nusantara, </v>
      </c>
      <c r="BD19" s="149" t="str">
        <f t="shared" si="6"/>
        <v xml:space="preserve">Albyanza Phipo Inzaghi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Menganalisis tentang akulturasi dan asimilasi budaya nusantara, </v>
      </c>
      <c r="DH19" s="44" t="str">
        <f t="shared" si="1"/>
        <v xml:space="preserve">Memahami tentang akulturasi dan asimilasi budaya nusantara,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Menganalisis tentang akulturasi dan asimilasi budaya nusantara, Memahami tentang akulturasi dan asimilasi budaya nusantara,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v>1</v>
      </c>
      <c r="F20" s="43">
        <v>1</v>
      </c>
      <c r="G20" s="41">
        <v>1</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Menganalisis tentang akulturasi dan asimilasi budaya nusantara, Memahami tentang akulturasi dan asimilasi budaya nusantara, </v>
      </c>
      <c r="BD20" s="149" t="str">
        <f t="shared" si="6"/>
        <v xml:space="preserve">Aldino Dwi Setiawan membutuhkan bimbingan dalam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Menganalisis tentang akulturasi dan asimilasi budaya nusantara, </v>
      </c>
      <c r="DH20" s="44" t="str">
        <f t="shared" si="1"/>
        <v xml:space="preserve">Memahami tentang akulturasi dan asimilasi budaya nusantara,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Menganalisis tentang akulturasi dan asimilasi budaya nusantara, Memahami tentang akulturasi dan asimilasi budaya nusantara,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v>1</v>
      </c>
      <c r="F21" s="43">
        <v>1</v>
      </c>
      <c r="G21" s="41">
        <v>1</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Menganalisis tentang akulturasi dan asimilasi budaya nusantara, Memahami tentang akulturasi dan asimilasi budaya nusantara, </v>
      </c>
      <c r="BD21" s="149" t="str">
        <f t="shared" si="6"/>
        <v xml:space="preserve">Andika Surya Panca membutuhkan bimbingan dalam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Menganalisis tentang akulturasi dan asimilasi budaya nusantara, </v>
      </c>
      <c r="DH21" s="44" t="str">
        <f t="shared" si="1"/>
        <v xml:space="preserve">Memahami tentang akulturasi dan asimilasi budaya nusantara,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Menganalisis tentang akulturasi dan asimilasi budaya nusantara, Memahami tentang akulturasi dan asimilasi budaya nusantara,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v>1</v>
      </c>
      <c r="F22" s="43">
        <v>1</v>
      </c>
      <c r="G22" s="41">
        <v>1</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Menganalisis tentang akulturasi dan asimilasi budaya nusantara, Memahami tentang akulturasi dan asimilasi budaya nusantara, </v>
      </c>
      <c r="BD22" s="149" t="str">
        <f t="shared" si="6"/>
        <v xml:space="preserve">Dava Afreza membutuhkan bimbingan dalam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Menganalisis tentang akulturasi dan asimilasi budaya nusantara, </v>
      </c>
      <c r="DH22" s="44" t="str">
        <f t="shared" si="1"/>
        <v xml:space="preserve">Memahami tentang akulturasi dan asimilasi budaya nusantara,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Menganalisis tentang akulturasi dan asimilasi budaya nusantara, Memahami tentang akulturasi dan asimilasi budaya nusantara,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Menganalisis tentang akulturasi dan asimilasi budaya nusantara, Memahami tentang akulturasi dan asimilasi budaya nusantara, </v>
      </c>
      <c r="BD23" s="149" t="str">
        <f t="shared" si="6"/>
        <v xml:space="preserve">Desta Sinar Winata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Menganalisis tentang akulturasi dan asimilasi budaya nusantara, </v>
      </c>
      <c r="DH23" s="44" t="str">
        <f t="shared" si="1"/>
        <v xml:space="preserve">Memahami tentang akulturasi dan asimilasi budaya nusantara,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Menganalisis tentang akulturasi dan asimilasi budaya nusantara, Memahami tentang akulturasi dan asimilasi budaya nusantara,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Menganalisis tentang akulturasi dan asimilasi budaya nusantara, Memahami tentang akulturasi dan asimilasi budaya nusantara, </v>
      </c>
      <c r="BD24" s="149" t="str">
        <f t="shared" si="6"/>
        <v xml:space="preserve">Devis Febri Yansyah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Menganalisis tentang akulturasi dan asimilasi budaya nusantara, </v>
      </c>
      <c r="DH24" s="44" t="str">
        <f t="shared" si="1"/>
        <v xml:space="preserve">Memahami tentang akulturasi dan asimilasi budaya nusantara,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Menganalisis tentang akulturasi dan asimilasi budaya nusantara, Memahami tentang akulturasi dan asimilasi budaya nusantara,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Menganalisis tentang akulturasi dan asimilasi budaya nusantara, Memahami tentang akulturasi dan asimilasi budaya nusantara, </v>
      </c>
      <c r="BD25" s="149" t="str">
        <f t="shared" si="6"/>
        <v xml:space="preserve">Dian Okta Saputra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Menganalisis tentang akulturasi dan asimilasi budaya nusantara, </v>
      </c>
      <c r="DH25" s="44" t="str">
        <f t="shared" si="1"/>
        <v xml:space="preserve">Memahami tentang akulturasi dan asimilasi budaya nusantara,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Menganalisis tentang akulturasi dan asimilasi budaya nusantara, Memahami tentang akulturasi dan asimilasi budaya nusantara,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v>1</v>
      </c>
      <c r="F26" s="43">
        <v>1</v>
      </c>
      <c r="G26" s="41">
        <v>1</v>
      </c>
      <c r="H26" s="43">
        <v>1</v>
      </c>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Menganalisis tentang akulturasi dan asimilasi budaya nusantara, Memahami tentang akulturasi dan asimilasi budaya nusantara, </v>
      </c>
      <c r="BD26" s="149" t="str">
        <f t="shared" si="6"/>
        <v xml:space="preserve">Fadli Arliyan membutuhkan bimbingan dalam </v>
      </c>
      <c r="BE26" s="35"/>
      <c r="BF26" s="44"/>
      <c r="BG26" s="44">
        <f t="shared" si="7"/>
        <v>1</v>
      </c>
      <c r="BH26" s="44">
        <f t="shared" si="8"/>
        <v>1</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Menganalisis tentang akulturasi dan asimilasi budaya nusantara, </v>
      </c>
      <c r="DH26" s="44" t="str">
        <f t="shared" si="1"/>
        <v xml:space="preserve">Memahami tentang akulturasi dan asimilasi budaya nusantara,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Menganalisis tentang akulturasi dan asimilasi budaya nusantara, Memahami tentang akulturasi dan asimilasi budaya nusantara,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v>1</v>
      </c>
      <c r="F27" s="43">
        <v>1</v>
      </c>
      <c r="G27" s="41">
        <v>1</v>
      </c>
      <c r="H27" s="43">
        <v>1</v>
      </c>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Menganalisis tentang akulturasi dan asimilasi budaya nusantara, Memahami tentang akulturasi dan asimilasi budaya nusantara, </v>
      </c>
      <c r="BD27" s="149" t="str">
        <f t="shared" si="6"/>
        <v xml:space="preserve">Ihsan Rey Sandi Pamungkas membutuhkan bimbingan dalam </v>
      </c>
      <c r="BE27" s="35"/>
      <c r="BF27" s="44"/>
      <c r="BG27" s="44">
        <f t="shared" si="7"/>
        <v>1</v>
      </c>
      <c r="BH27" s="44">
        <f t="shared" si="8"/>
        <v>1</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Menganalisis tentang akulturasi dan asimilasi budaya nusantara, </v>
      </c>
      <c r="DH27" s="44" t="str">
        <f t="shared" si="1"/>
        <v xml:space="preserve">Memahami tentang akulturasi dan asimilasi budaya nusantara,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Menganalisis tentang akulturasi dan asimilasi budaya nusantara, Memahami tentang akulturasi dan asimilasi budaya nusantara,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v>1</v>
      </c>
      <c r="F28" s="43">
        <v>1</v>
      </c>
      <c r="G28" s="41">
        <v>1</v>
      </c>
      <c r="H28" s="43">
        <v>1</v>
      </c>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Menganalisis tentang akulturasi dan asimilasi budaya nusantara, Memahami tentang akulturasi dan asimilasi budaya nusantara, </v>
      </c>
      <c r="BD28" s="149" t="str">
        <f t="shared" si="6"/>
        <v xml:space="preserve">Ilyas Mubarok membutuhkan bimbingan dalam </v>
      </c>
      <c r="BE28" s="35"/>
      <c r="BF28" s="44"/>
      <c r="BG28" s="44">
        <f t="shared" si="7"/>
        <v>1</v>
      </c>
      <c r="BH28" s="44">
        <f t="shared" si="8"/>
        <v>1</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Menganalisis tentang akulturasi dan asimilasi budaya nusantara, </v>
      </c>
      <c r="DH28" s="44" t="str">
        <f t="shared" si="57"/>
        <v xml:space="preserve">Memahami tentang akulturasi dan asimilasi budaya nusantara,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Menganalisis tentang akulturasi dan asimilasi budaya nusantara, Memahami tentang akulturasi dan asimilasi budaya nusantara,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v>1</v>
      </c>
      <c r="F29" s="43">
        <v>1</v>
      </c>
      <c r="G29" s="41">
        <v>1</v>
      </c>
      <c r="H29" s="43">
        <v>1</v>
      </c>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Menganalisis tentang akulturasi dan asimilasi budaya nusantara, Memahami tentang akulturasi dan asimilasi budaya nusantara, </v>
      </c>
      <c r="BD29" s="149" t="str">
        <f t="shared" si="6"/>
        <v xml:space="preserve">Jolanda Pratama membutuhkan bimbingan dalam </v>
      </c>
      <c r="BE29" s="35"/>
      <c r="BF29" s="44"/>
      <c r="BG29" s="44">
        <f t="shared" si="7"/>
        <v>1</v>
      </c>
      <c r="BH29" s="44">
        <f t="shared" si="8"/>
        <v>1</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Menganalisis tentang akulturasi dan asimilasi budaya nusantara, </v>
      </c>
      <c r="DH29" s="44" t="str">
        <f t="shared" si="57"/>
        <v xml:space="preserve">Memahami tentang akulturasi dan asimilasi budaya nusantara,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Menganalisis tentang akulturasi dan asimilasi budaya nusantara, Memahami tentang akulturasi dan asimilasi budaya nusantara,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v>1</v>
      </c>
      <c r="F30" s="43">
        <v>1</v>
      </c>
      <c r="G30" s="41">
        <v>1</v>
      </c>
      <c r="H30" s="43">
        <v>1</v>
      </c>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Menganalisis tentang akulturasi dan asimilasi budaya nusantara, Memahami tentang akulturasi dan asimilasi budaya nusantara, </v>
      </c>
      <c r="BD30" s="149" t="str">
        <f t="shared" si="6"/>
        <v xml:space="preserve">Kholiq Ar Rasyid membutuhkan bimbingan dalam </v>
      </c>
      <c r="BE30" s="35"/>
      <c r="BF30" s="44"/>
      <c r="BG30" s="44">
        <f t="shared" si="7"/>
        <v>1</v>
      </c>
      <c r="BH30" s="44">
        <f t="shared" si="8"/>
        <v>1</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Menganalisis tentang akulturasi dan asimilasi budaya nusantara, </v>
      </c>
      <c r="DH30" s="44" t="str">
        <f t="shared" si="57"/>
        <v xml:space="preserve">Memahami tentang akulturasi dan asimilasi budaya nusantara,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Menganalisis tentang akulturasi dan asimilasi budaya nusantara, Memahami tentang akulturasi dan asimilasi budaya nusantara,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v>1</v>
      </c>
      <c r="F31" s="43">
        <v>1</v>
      </c>
      <c r="G31" s="41">
        <v>1</v>
      </c>
      <c r="H31" s="43">
        <v>1</v>
      </c>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Menganalisis tentang akulturasi dan asimilasi budaya nusantara, Memahami tentang akulturasi dan asimilasi budaya nusantara, </v>
      </c>
      <c r="BD31" s="149" t="str">
        <f t="shared" si="6"/>
        <v xml:space="preserve">Mohamad Ihsan Fadila membutuhkan bimbingan dalam </v>
      </c>
      <c r="BE31" s="35"/>
      <c r="BF31" s="44"/>
      <c r="BG31" s="44">
        <f t="shared" si="7"/>
        <v>1</v>
      </c>
      <c r="BH31" s="44">
        <f t="shared" si="8"/>
        <v>1</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Menganalisis tentang akulturasi dan asimilasi budaya nusantara, </v>
      </c>
      <c r="DH31" s="44" t="str">
        <f t="shared" si="57"/>
        <v xml:space="preserve">Memahami tentang akulturasi dan asimilasi budaya nusantara,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Menganalisis tentang akulturasi dan asimilasi budaya nusantara, Memahami tentang akulturasi dan asimilasi budaya nusantara,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v>1</v>
      </c>
      <c r="F32" s="43">
        <v>1</v>
      </c>
      <c r="G32" s="41">
        <v>1</v>
      </c>
      <c r="H32" s="43">
        <v>1</v>
      </c>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Menganalisis tentang akulturasi dan asimilasi budaya nusantara, Memahami tentang akulturasi dan asimilasi budaya nusantara, </v>
      </c>
      <c r="BD32" s="149" t="str">
        <f t="shared" si="6"/>
        <v xml:space="preserve">Muhamad Reva Adi Pratama membutuhkan bimbingan dalam </v>
      </c>
      <c r="BE32" s="35"/>
      <c r="BF32" s="44"/>
      <c r="BG32" s="44">
        <f t="shared" si="7"/>
        <v>1</v>
      </c>
      <c r="BH32" s="44">
        <f t="shared" si="8"/>
        <v>1</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Menganalisis tentang akulturasi dan asimilasi budaya nusantara, </v>
      </c>
      <c r="DH32" s="44" t="str">
        <f t="shared" si="57"/>
        <v xml:space="preserve">Memahami tentang akulturasi dan asimilasi budaya nusantara,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Menganalisis tentang akulturasi dan asimilasi budaya nusantara, Memahami tentang akulturasi dan asimilasi budaya nusantara,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v>1</v>
      </c>
      <c r="F33" s="43">
        <v>1</v>
      </c>
      <c r="G33" s="41">
        <v>1</v>
      </c>
      <c r="H33" s="43">
        <v>1</v>
      </c>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Menganalisis tentang akulturasi dan asimilasi budaya nusantara, Memahami tentang akulturasi dan asimilasi budaya nusantara, </v>
      </c>
      <c r="BD33" s="149" t="str">
        <f t="shared" si="6"/>
        <v xml:space="preserve">Muhammad Ricky Ramadhani membutuhkan bimbingan dalam </v>
      </c>
      <c r="BE33" s="35"/>
      <c r="BF33" s="44"/>
      <c r="BG33" s="44">
        <f t="shared" si="7"/>
        <v>1</v>
      </c>
      <c r="BH33" s="44">
        <f t="shared" si="8"/>
        <v>1</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Menganalisis tentang akulturasi dan asimilasi budaya nusantara, </v>
      </c>
      <c r="DH33" s="44" t="str">
        <f t="shared" si="57"/>
        <v xml:space="preserve">Memahami tentang akulturasi dan asimilasi budaya nusantara,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Menganalisis tentang akulturasi dan asimilasi budaya nusantara, Memahami tentang akulturasi dan asimilasi budaya nusantara,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v>1</v>
      </c>
      <c r="F34" s="43">
        <v>1</v>
      </c>
      <c r="G34" s="41">
        <v>1</v>
      </c>
      <c r="H34" s="43">
        <v>1</v>
      </c>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Menganalisis tentang akulturasi dan asimilasi budaya nusantara, Memahami tentang akulturasi dan asimilasi budaya nusantara, </v>
      </c>
      <c r="BD34" s="149" t="str">
        <f t="shared" si="6"/>
        <v xml:space="preserve">Muhibbim Abdul Rohman membutuhkan bimbingan dalam </v>
      </c>
      <c r="BE34" s="35"/>
      <c r="BF34" s="44"/>
      <c r="BG34" s="44">
        <f t="shared" si="7"/>
        <v>1</v>
      </c>
      <c r="BH34" s="44">
        <f t="shared" si="8"/>
        <v>1</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Menganalisis tentang akulturasi dan asimilasi budaya nusantara, </v>
      </c>
      <c r="DH34" s="44" t="str">
        <f t="shared" si="57"/>
        <v xml:space="preserve">Memahami tentang akulturasi dan asimilasi budaya nusantara,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Menganalisis tentang akulturasi dan asimilasi budaya nusantara, Memahami tentang akulturasi dan asimilasi budaya nusantara,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v>1</v>
      </c>
      <c r="F35" s="43">
        <v>1</v>
      </c>
      <c r="G35" s="41">
        <v>1</v>
      </c>
      <c r="H35" s="43">
        <v>1</v>
      </c>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Menganalisis tentang akulturasi dan asimilasi budaya nusantara, Memahami tentang akulturasi dan asimilasi budaya nusantara, </v>
      </c>
      <c r="BD35" s="149" t="str">
        <f t="shared" si="6"/>
        <v xml:space="preserve">Nabil Oktama Putra membutuhkan bimbingan dalam </v>
      </c>
      <c r="BE35" s="35"/>
      <c r="BF35" s="44"/>
      <c r="BG35" s="44">
        <f t="shared" si="7"/>
        <v>1</v>
      </c>
      <c r="BH35" s="44">
        <f t="shared" si="8"/>
        <v>1</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Menganalisis tentang akulturasi dan asimilasi budaya nusantara, </v>
      </c>
      <c r="DH35" s="44" t="str">
        <f t="shared" si="57"/>
        <v xml:space="preserve">Memahami tentang akulturasi dan asimilasi budaya nusantara,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Menganalisis tentang akulturasi dan asimilasi budaya nusantara, Memahami tentang akulturasi dan asimilasi budaya nusantara,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v>1</v>
      </c>
      <c r="F36" s="43">
        <v>1</v>
      </c>
      <c r="G36" s="41">
        <v>1</v>
      </c>
      <c r="H36" s="43">
        <v>1</v>
      </c>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Menganalisis tentang akulturasi dan asimilasi budaya nusantara, Memahami tentang akulturasi dan asimilasi budaya nusantara, </v>
      </c>
      <c r="BD36" s="149" t="str">
        <f t="shared" si="6"/>
        <v xml:space="preserve">Peri Gunawan membutuhkan bimbingan dalam </v>
      </c>
      <c r="BE36" s="35"/>
      <c r="BF36" s="44"/>
      <c r="BG36" s="44">
        <f t="shared" si="7"/>
        <v>1</v>
      </c>
      <c r="BH36" s="44">
        <f t="shared" si="8"/>
        <v>1</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Menganalisis tentang akulturasi dan asimilasi budaya nusantara, </v>
      </c>
      <c r="DH36" s="44" t="str">
        <f t="shared" si="57"/>
        <v xml:space="preserve">Memahami tentang akulturasi dan asimilasi budaya nusantara,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Menganalisis tentang akulturasi dan asimilasi budaya nusantara, Memahami tentang akulturasi dan asimilasi budaya nusantara,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v>1</v>
      </c>
      <c r="F37" s="43">
        <v>1</v>
      </c>
      <c r="G37" s="41">
        <v>1</v>
      </c>
      <c r="H37" s="43">
        <v>1</v>
      </c>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Menganalisis tentang akulturasi dan asimilasi budaya nusantara, Memahami tentang akulturasi dan asimilasi budaya nusantara, </v>
      </c>
      <c r="BD37" s="149" t="str">
        <f t="shared" si="6"/>
        <v xml:space="preserve">Rahmat Aryanto membutuhkan bimbingan dalam </v>
      </c>
      <c r="BE37" s="35"/>
      <c r="BF37" s="44"/>
      <c r="BG37" s="44">
        <f t="shared" si="7"/>
        <v>1</v>
      </c>
      <c r="BH37" s="44">
        <f t="shared" si="8"/>
        <v>1</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Menganalisis tentang akulturasi dan asimilasi budaya nusantara, </v>
      </c>
      <c r="DH37" s="44" t="str">
        <f t="shared" si="57"/>
        <v xml:space="preserve">Memahami tentang akulturasi dan asimilasi budaya nusantara,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Menganalisis tentang akulturasi dan asimilasi budaya nusantara, Memahami tentang akulturasi dan asimilasi budaya nusantara,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v>1</v>
      </c>
      <c r="F38" s="43">
        <v>1</v>
      </c>
      <c r="G38" s="41">
        <v>1</v>
      </c>
      <c r="H38" s="43">
        <v>1</v>
      </c>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Menganalisis tentang akulturasi dan asimilasi budaya nusantara, Memahami tentang akulturasi dan asimilasi budaya nusantara, </v>
      </c>
      <c r="BD38" s="149" t="str">
        <f t="shared" si="6"/>
        <v xml:space="preserve">Rahmat Mahardika membutuhkan bimbingan dalam </v>
      </c>
      <c r="BE38" s="35"/>
      <c r="BF38" s="44"/>
      <c r="BG38" s="44">
        <f t="shared" si="7"/>
        <v>1</v>
      </c>
      <c r="BH38" s="44">
        <f t="shared" si="8"/>
        <v>1</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Menganalisis tentang akulturasi dan asimilasi budaya nusantara, </v>
      </c>
      <c r="DH38" s="44" t="str">
        <f t="shared" si="57"/>
        <v xml:space="preserve">Memahami tentang akulturasi dan asimilasi budaya nusantara,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Menganalisis tentang akulturasi dan asimilasi budaya nusantara, Memahami tentang akulturasi dan asimilasi budaya nusantara,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v>1</v>
      </c>
      <c r="F39" s="43">
        <v>1</v>
      </c>
      <c r="G39" s="41">
        <v>1</v>
      </c>
      <c r="H39" s="43">
        <v>1</v>
      </c>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Menganalisis tentang akulturasi dan asimilasi budaya nusantara, Memahami tentang akulturasi dan asimilasi budaya nusantara, </v>
      </c>
      <c r="BD39" s="149" t="str">
        <f t="shared" si="6"/>
        <v xml:space="preserve">Rasya Rizky Ramadhan membutuhkan bimbingan dalam </v>
      </c>
      <c r="BE39" s="35"/>
      <c r="BF39" s="44"/>
      <c r="BG39" s="44">
        <f t="shared" si="7"/>
        <v>1</v>
      </c>
      <c r="BH39" s="44">
        <f t="shared" si="8"/>
        <v>1</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Menganalisis tentang akulturasi dan asimilasi budaya nusantara, </v>
      </c>
      <c r="DH39" s="44" t="str">
        <f t="shared" si="57"/>
        <v xml:space="preserve">Memahami tentang akulturasi dan asimilasi budaya nusantara,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Menganalisis tentang akulturasi dan asimilasi budaya nusantara, Memahami tentang akulturasi dan asimilasi budaya nusantara,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v>1</v>
      </c>
      <c r="F40" s="43">
        <v>1</v>
      </c>
      <c r="G40" s="41">
        <v>1</v>
      </c>
      <c r="H40" s="43">
        <v>1</v>
      </c>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Menganalisis tentang akulturasi dan asimilasi budaya nusantara, Memahami tentang akulturasi dan asimilasi budaya nusantara, </v>
      </c>
      <c r="BD40" s="149" t="str">
        <f t="shared" si="6"/>
        <v xml:space="preserve">Ridho Adiansyah membutuhkan bimbingan dalam </v>
      </c>
      <c r="BE40" s="35"/>
      <c r="BF40" s="44"/>
      <c r="BG40" s="44">
        <f t="shared" si="7"/>
        <v>1</v>
      </c>
      <c r="BH40" s="44">
        <f t="shared" si="8"/>
        <v>1</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1</v>
      </c>
      <c r="CH40" s="44">
        <f t="shared" si="33"/>
        <v>1</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xml:space="preserve">Menganalisis tentang akulturasi dan asimilasi budaya nusantara, </v>
      </c>
      <c r="DH40" s="44" t="str">
        <f t="shared" si="57"/>
        <v xml:space="preserve">Memahami tentang akulturasi dan asimilasi budaya nusantara,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Menganalisis tentang akulturasi dan asimilasi budaya nusantara, Memahami tentang akulturasi dan asimilasi budaya nusantara,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v>1</v>
      </c>
      <c r="F41" s="43">
        <v>1</v>
      </c>
      <c r="G41" s="41">
        <v>1</v>
      </c>
      <c r="H41" s="43">
        <v>1</v>
      </c>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Menganalisis tentang akulturasi dan asimilasi budaya nusantara, Memahami tentang akulturasi dan asimilasi budaya nusantara, </v>
      </c>
      <c r="BD41" s="149" t="str">
        <f t="shared" si="6"/>
        <v xml:space="preserve">Surya Efendi membutuhkan bimbingan dalam </v>
      </c>
      <c r="BE41" s="35"/>
      <c r="BF41" s="44"/>
      <c r="BG41" s="44">
        <f t="shared" si="7"/>
        <v>1</v>
      </c>
      <c r="BH41" s="44">
        <f t="shared" si="8"/>
        <v>1</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1</v>
      </c>
      <c r="CH41" s="44">
        <f t="shared" si="33"/>
        <v>1</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xml:space="preserve">Menganalisis tentang akulturasi dan asimilasi budaya nusantara, </v>
      </c>
      <c r="DH41" s="44" t="str">
        <f t="shared" si="57"/>
        <v xml:space="preserve">Memahami tentang akulturasi dan asimilasi budaya nusantara,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Menganalisis tentang akulturasi dan asimilasi budaya nusantara, Memahami tentang akulturasi dan asimilasi budaya nusantara,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v>1</v>
      </c>
      <c r="F42" s="43">
        <v>1</v>
      </c>
      <c r="G42" s="41">
        <v>1</v>
      </c>
      <c r="H42" s="43">
        <v>1</v>
      </c>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Menganalisis tentang akulturasi dan asimilasi budaya nusantara, Memahami tentang akulturasi dan asimilasi budaya nusantara, </v>
      </c>
      <c r="BD42" s="149" t="str">
        <f t="shared" si="6"/>
        <v xml:space="preserve">Varel Pratama. S membutuhkan bimbingan dalam </v>
      </c>
      <c r="BE42" s="35"/>
      <c r="BF42" s="44"/>
      <c r="BG42" s="44">
        <f t="shared" si="7"/>
        <v>1</v>
      </c>
      <c r="BH42" s="44">
        <f t="shared" si="8"/>
        <v>1</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1</v>
      </c>
      <c r="CH42" s="44">
        <f t="shared" si="33"/>
        <v>1</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xml:space="preserve">Menganalisis tentang akulturasi dan asimilasi budaya nusantara, </v>
      </c>
      <c r="DH42" s="44" t="str">
        <f t="shared" si="57"/>
        <v xml:space="preserve">Memahami tentang akulturasi dan asimilasi budaya nusantara,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Menganalisis tentang akulturasi dan asimilasi budaya nusantara, Memahami tentang akulturasi dan asimilasi budaya nusantara,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v>1</v>
      </c>
      <c r="F43" s="43">
        <v>1</v>
      </c>
      <c r="G43" s="41">
        <v>1</v>
      </c>
      <c r="H43" s="43">
        <v>1</v>
      </c>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Menganalisis tentang akulturasi dan asimilasi budaya nusantara, Memahami tentang akulturasi dan asimilasi budaya nusantara, </v>
      </c>
      <c r="BD43" s="149" t="str">
        <f t="shared" si="6"/>
        <v xml:space="preserve">Y.Devin membutuhkan bimbingan dalam </v>
      </c>
      <c r="BE43" s="35"/>
      <c r="BF43" s="44"/>
      <c r="BG43" s="44">
        <f t="shared" si="7"/>
        <v>1</v>
      </c>
      <c r="BH43" s="44">
        <f t="shared" si="8"/>
        <v>1</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1</v>
      </c>
      <c r="CH43" s="44">
        <f t="shared" si="33"/>
        <v>1</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xml:space="preserve">Menganalisis tentang akulturasi dan asimilasi budaya nusantara, </v>
      </c>
      <c r="DH43" s="44" t="str">
        <f t="shared" si="57"/>
        <v xml:space="preserve">Memahami tentang akulturasi dan asimilasi budaya nusantara,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Menganalisis tentang akulturasi dan asimilasi budaya nusantara, Memahami tentang akulturasi dan asimilasi budaya nusantara,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BA17:BA56 E17:E56 I17:I56 K17:K56 M17:M56 O17:O56 Q17:Q56 S17:S56 U17:U56 W17:W56 Y17:Y56 AA17:AA56 AC17:AC56 AE17:AE56 AG17:AG56 AI17:AI56 AK17:AK56 AM17:AM56 AO17:AO56 AQ17:AQ56 AS17:AS56 AU17:AU56 AW17:AW56 G17:G56" xr:uid="{00000000-0002-0000-2600-000000000000}">
      <formula1>$BG$9:$BG$12</formula1>
    </dataValidation>
    <dataValidation type="list" allowBlank="1" showInputMessage="1" showErrorMessage="1" prompt="Isikan 0 jika tidak ingin ditampilkan pada deskripsi rapor, Isikan 1 jika ingin ditampilka di deskripsi rapor" sqref="F17:F56 J17:J56 L17:L56 N17:N56 P17:P56 R17:R56 T17:T56 V17:V56 X17:X56 Z17:Z56 AB17:AB56 AD17:AD56 AF17:AF56 AH17:AH56 AJ17:AJ56 AL17:AL56 AN17:AN56 AP17:AP56 AR17:AR56 AT17:AT56 AV17:AV56 AX17:AX56 AZ17:AZ56 BB17:BB56 H17:H56" xr:uid="{00000000-0002-0000-2600-000001000000}">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"&amp;INTRAKURIKULER!D14</f>
        <v>MATA PELAJARAN : Muatan Lokal</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6'!D8</f>
        <v>1</v>
      </c>
      <c r="F15" s="355"/>
      <c r="G15" s="355">
        <f>'TP 6'!D9</f>
        <v>2</v>
      </c>
      <c r="H15" s="355"/>
      <c r="I15" s="355">
        <f>'TP 6'!D10</f>
        <v>3</v>
      </c>
      <c r="J15" s="355"/>
      <c r="K15" s="355">
        <f>'TP 6'!D11</f>
        <v>4</v>
      </c>
      <c r="L15" s="355"/>
      <c r="M15" s="355">
        <f>'TP 6'!D12</f>
        <v>5</v>
      </c>
      <c r="N15" s="355"/>
      <c r="O15" s="355">
        <f>'TP 6'!D13</f>
        <v>6</v>
      </c>
      <c r="P15" s="355"/>
      <c r="Q15" s="355">
        <f>'TP 6'!D14</f>
        <v>7</v>
      </c>
      <c r="R15" s="355"/>
      <c r="S15" s="355">
        <f>'TP 6'!D15</f>
        <v>8</v>
      </c>
      <c r="T15" s="355"/>
      <c r="U15" s="355">
        <f>'TP 6'!D16</f>
        <v>9</v>
      </c>
      <c r="V15" s="355"/>
      <c r="W15" s="355">
        <f>'TP 6'!D17</f>
        <v>10</v>
      </c>
      <c r="X15" s="355"/>
      <c r="Y15" s="355">
        <f>'TP 6'!D18</f>
        <v>11</v>
      </c>
      <c r="Z15" s="355"/>
      <c r="AA15" s="355">
        <f>'TP 6'!D19</f>
        <v>12</v>
      </c>
      <c r="AB15" s="355"/>
      <c r="AC15" s="355">
        <f>'TP 6'!D20</f>
        <v>13</v>
      </c>
      <c r="AD15" s="355"/>
      <c r="AE15" s="355">
        <f>'TP 6'!D21</f>
        <v>14</v>
      </c>
      <c r="AF15" s="355"/>
      <c r="AG15" s="355">
        <f>'TP 6'!D22</f>
        <v>15</v>
      </c>
      <c r="AH15" s="355"/>
      <c r="AI15" s="355">
        <f>'TP 6'!D23</f>
        <v>16</v>
      </c>
      <c r="AJ15" s="355"/>
      <c r="AK15" s="355">
        <f>'TP 6'!D24</f>
        <v>17</v>
      </c>
      <c r="AL15" s="355"/>
      <c r="AM15" s="355">
        <f>'TP 6'!D25</f>
        <v>18</v>
      </c>
      <c r="AN15" s="355"/>
      <c r="AO15" s="355">
        <f>'TP 6'!D26</f>
        <v>19</v>
      </c>
      <c r="AP15" s="355"/>
      <c r="AQ15" s="355">
        <f>'TP 6'!D27</f>
        <v>20</v>
      </c>
      <c r="AR15" s="355"/>
      <c r="AS15" s="355">
        <f>'TP 6'!D28</f>
        <v>21</v>
      </c>
      <c r="AT15" s="355"/>
      <c r="AU15" s="355">
        <f>'TP 6'!D29</f>
        <v>22</v>
      </c>
      <c r="AV15" s="355"/>
      <c r="AW15" s="355">
        <f>'TP 6'!D30</f>
        <v>23</v>
      </c>
      <c r="AX15" s="355"/>
      <c r="AY15" s="355">
        <f>'TP 6'!D31</f>
        <v>24</v>
      </c>
      <c r="AZ15" s="355"/>
      <c r="BA15" s="355">
        <f>'TP 6'!D32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7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700-000001000000}">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2"/>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"&amp;INTRAKURIKULER!D15</f>
        <v>MATA PELAJARAN : Matematika</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7'!D8</f>
        <v>1</v>
      </c>
      <c r="F15" s="355"/>
      <c r="G15" s="355">
        <f>'TP 7'!D9</f>
        <v>2</v>
      </c>
      <c r="H15" s="355"/>
      <c r="I15" s="355">
        <f>'TP 7'!D10</f>
        <v>3</v>
      </c>
      <c r="J15" s="355"/>
      <c r="K15" s="355">
        <f>'TP 7'!D11</f>
        <v>4</v>
      </c>
      <c r="L15" s="355"/>
      <c r="M15" s="355">
        <f>'TP 7'!D12</f>
        <v>5</v>
      </c>
      <c r="N15" s="355"/>
      <c r="O15" s="355">
        <f>'TP 7'!D13</f>
        <v>6</v>
      </c>
      <c r="P15" s="355"/>
      <c r="Q15" s="355">
        <f>'TP 7'!D14</f>
        <v>7</v>
      </c>
      <c r="R15" s="355"/>
      <c r="S15" s="355">
        <f>'TP 7'!D15</f>
        <v>8</v>
      </c>
      <c r="T15" s="355"/>
      <c r="U15" s="355">
        <f>'TP 7'!D16</f>
        <v>9</v>
      </c>
      <c r="V15" s="355"/>
      <c r="W15" s="355">
        <f>'TP 7'!D17</f>
        <v>10</v>
      </c>
      <c r="X15" s="355"/>
      <c r="Y15" s="355">
        <f>'TP 7'!D18</f>
        <v>11</v>
      </c>
      <c r="Z15" s="355"/>
      <c r="AA15" s="355">
        <f>'TP 7'!D19</f>
        <v>12</v>
      </c>
      <c r="AB15" s="355"/>
      <c r="AC15" s="355">
        <f>'TP 7'!D20</f>
        <v>13</v>
      </c>
      <c r="AD15" s="355"/>
      <c r="AE15" s="355">
        <f>'TP 7'!D21</f>
        <v>14</v>
      </c>
      <c r="AF15" s="355"/>
      <c r="AG15" s="355">
        <f>'TP 7'!D22</f>
        <v>15</v>
      </c>
      <c r="AH15" s="355"/>
      <c r="AI15" s="355">
        <f>'TP 7'!D23</f>
        <v>16</v>
      </c>
      <c r="AJ15" s="355"/>
      <c r="AK15" s="355">
        <f>'TP 7'!D24</f>
        <v>17</v>
      </c>
      <c r="AL15" s="355"/>
      <c r="AM15" s="355">
        <f>'TP 7'!D25</f>
        <v>18</v>
      </c>
      <c r="AN15" s="355"/>
      <c r="AO15" s="355">
        <f>'TP 7'!D26</f>
        <v>19</v>
      </c>
      <c r="AP15" s="355"/>
      <c r="AQ15" s="355">
        <f>'TP 7'!D27</f>
        <v>20</v>
      </c>
      <c r="AR15" s="355"/>
      <c r="AS15" s="355">
        <f>'TP 7'!D28</f>
        <v>21</v>
      </c>
      <c r="AT15" s="355"/>
      <c r="AU15" s="355">
        <f>'TP 7'!D29</f>
        <v>22</v>
      </c>
      <c r="AV15" s="355"/>
      <c r="AW15" s="355">
        <f>'TP 7'!D30</f>
        <v>23</v>
      </c>
      <c r="AX15" s="355"/>
      <c r="AY15" s="355">
        <f>'TP 7'!D31</f>
        <v>24</v>
      </c>
      <c r="AZ15" s="355"/>
      <c r="BA15" s="355">
        <f>'TP 7'!D32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8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800-000001000000}">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3"/>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"&amp;INTRAKURIKULER!D16</f>
        <v>MATA PELAJARAN : Bahasa Inggris</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8'!D8</f>
        <v>1</v>
      </c>
      <c r="F15" s="355"/>
      <c r="G15" s="355">
        <f>'TP 8'!D9</f>
        <v>2</v>
      </c>
      <c r="H15" s="355"/>
      <c r="I15" s="355">
        <f>'TP 8'!D10</f>
        <v>3</v>
      </c>
      <c r="J15" s="355"/>
      <c r="K15" s="355">
        <f>'TP 8'!D11</f>
        <v>4</v>
      </c>
      <c r="L15" s="355"/>
      <c r="M15" s="355">
        <f>'TP 8'!D12</f>
        <v>5</v>
      </c>
      <c r="N15" s="355"/>
      <c r="O15" s="355">
        <f>'TP 8'!D13</f>
        <v>6</v>
      </c>
      <c r="P15" s="355"/>
      <c r="Q15" s="355">
        <f>'TP 8'!D14</f>
        <v>7</v>
      </c>
      <c r="R15" s="355"/>
      <c r="S15" s="355">
        <f>'TP 8'!D15</f>
        <v>8</v>
      </c>
      <c r="T15" s="355"/>
      <c r="U15" s="355">
        <f>'TP 8'!D16</f>
        <v>9</v>
      </c>
      <c r="V15" s="355"/>
      <c r="W15" s="355">
        <f>'TP 8'!D17</f>
        <v>10</v>
      </c>
      <c r="X15" s="355"/>
      <c r="Y15" s="355">
        <f>'TP 8'!D18</f>
        <v>11</v>
      </c>
      <c r="Z15" s="355"/>
      <c r="AA15" s="355">
        <f>'TP 8'!D19</f>
        <v>12</v>
      </c>
      <c r="AB15" s="355"/>
      <c r="AC15" s="355">
        <f>'TP 8'!D20</f>
        <v>13</v>
      </c>
      <c r="AD15" s="355"/>
      <c r="AE15" s="355">
        <f>'TP 8'!D21</f>
        <v>14</v>
      </c>
      <c r="AF15" s="355"/>
      <c r="AG15" s="355">
        <f>'TP 8'!D22</f>
        <v>15</v>
      </c>
      <c r="AH15" s="355"/>
      <c r="AI15" s="355">
        <f>'TP 8'!D23</f>
        <v>16</v>
      </c>
      <c r="AJ15" s="355"/>
      <c r="AK15" s="355">
        <f>'TP 8'!D24</f>
        <v>17</v>
      </c>
      <c r="AL15" s="355"/>
      <c r="AM15" s="355">
        <f>'TP 8'!D25</f>
        <v>18</v>
      </c>
      <c r="AN15" s="355"/>
      <c r="AO15" s="355">
        <f>'TP 8'!D26</f>
        <v>19</v>
      </c>
      <c r="AP15" s="355"/>
      <c r="AQ15" s="355">
        <f>'TP 8'!D27</f>
        <v>20</v>
      </c>
      <c r="AR15" s="355"/>
      <c r="AS15" s="355">
        <f>'TP 8'!D28</f>
        <v>21</v>
      </c>
      <c r="AT15" s="355"/>
      <c r="AU15" s="355">
        <f>'TP 8'!D29</f>
        <v>22</v>
      </c>
      <c r="AV15" s="355"/>
      <c r="AW15" s="355">
        <f>'TP 8'!D30</f>
        <v>23</v>
      </c>
      <c r="AX15" s="355"/>
      <c r="AY15" s="355">
        <f>'TP 8'!D31</f>
        <v>24</v>
      </c>
      <c r="AZ15" s="355"/>
      <c r="BA15" s="355">
        <f>'TP 8'!D32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9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900-000001000000}">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4"/>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"&amp;INTRAKURIKULER!D17</f>
        <v>MATA PELAJARAN : Teknik Sepeda Motor</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9'!D8</f>
        <v>1</v>
      </c>
      <c r="F15" s="355"/>
      <c r="G15" s="355">
        <f>'TP 9'!D9</f>
        <v>2</v>
      </c>
      <c r="H15" s="355"/>
      <c r="I15" s="355">
        <f>'TP 9'!D10</f>
        <v>3</v>
      </c>
      <c r="J15" s="355"/>
      <c r="K15" s="355">
        <f>'TP 9'!D11</f>
        <v>4</v>
      </c>
      <c r="L15" s="355"/>
      <c r="M15" s="355">
        <f>'TP 9'!D12</f>
        <v>5</v>
      </c>
      <c r="N15" s="355"/>
      <c r="O15" s="355">
        <f>'TP 9'!D13</f>
        <v>6</v>
      </c>
      <c r="P15" s="355"/>
      <c r="Q15" s="355">
        <f>'TP 9'!D14</f>
        <v>7</v>
      </c>
      <c r="R15" s="355"/>
      <c r="S15" s="355">
        <f>'TP 9'!D15</f>
        <v>8</v>
      </c>
      <c r="T15" s="355"/>
      <c r="U15" s="355">
        <f>'TP 9'!D16</f>
        <v>9</v>
      </c>
      <c r="V15" s="355"/>
      <c r="W15" s="355">
        <f>'TP 9'!D17</f>
        <v>10</v>
      </c>
      <c r="X15" s="355"/>
      <c r="Y15" s="355">
        <f>'TP 9'!D18</f>
        <v>11</v>
      </c>
      <c r="Z15" s="355"/>
      <c r="AA15" s="355">
        <f>'TP 9'!D19</f>
        <v>12</v>
      </c>
      <c r="AB15" s="355"/>
      <c r="AC15" s="355">
        <f>'TP 9'!D20</f>
        <v>13</v>
      </c>
      <c r="AD15" s="355"/>
      <c r="AE15" s="355">
        <f>'TP 9'!D21</f>
        <v>14</v>
      </c>
      <c r="AF15" s="355"/>
      <c r="AG15" s="355">
        <f>'TP 9'!D22</f>
        <v>15</v>
      </c>
      <c r="AH15" s="355"/>
      <c r="AI15" s="355">
        <f>'TP 9'!D23</f>
        <v>16</v>
      </c>
      <c r="AJ15" s="355"/>
      <c r="AK15" s="355">
        <f>'TP 9'!D24</f>
        <v>17</v>
      </c>
      <c r="AL15" s="355"/>
      <c r="AM15" s="355">
        <f>'TP 9'!D25</f>
        <v>18</v>
      </c>
      <c r="AN15" s="355"/>
      <c r="AO15" s="355">
        <f>'TP 9'!D26</f>
        <v>19</v>
      </c>
      <c r="AP15" s="355"/>
      <c r="AQ15" s="355">
        <f>'TP 9'!D27</f>
        <v>20</v>
      </c>
      <c r="AR15" s="355"/>
      <c r="AS15" s="355">
        <f>'TP 9'!D28</f>
        <v>21</v>
      </c>
      <c r="AT15" s="355"/>
      <c r="AU15" s="355">
        <f>'TP 9'!D29</f>
        <v>22</v>
      </c>
      <c r="AV15" s="355"/>
      <c r="AW15" s="355">
        <f>'TP 9'!D30</f>
        <v>23</v>
      </c>
      <c r="AX15" s="355"/>
      <c r="AY15" s="355">
        <f>'TP 9'!D31</f>
        <v>24</v>
      </c>
      <c r="AZ15" s="355"/>
      <c r="BA15" s="355">
        <f>'TP 9'!D32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A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A00-000001000000}">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5"/>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"&amp;INTRAKURIKULER!D18</f>
        <v>MATA PELAJARAN : Projek Kreatif dan Kewirausahaan</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10'!D8</f>
        <v>1</v>
      </c>
      <c r="F15" s="355"/>
      <c r="G15" s="355">
        <f>'TP 10'!D9</f>
        <v>2</v>
      </c>
      <c r="H15" s="355"/>
      <c r="I15" s="355">
        <f>'TP 10'!D10</f>
        <v>3</v>
      </c>
      <c r="J15" s="355"/>
      <c r="K15" s="355">
        <f>'TP 10'!D11</f>
        <v>4</v>
      </c>
      <c r="L15" s="355"/>
      <c r="M15" s="355">
        <f>'TP 10'!D12</f>
        <v>5</v>
      </c>
      <c r="N15" s="355"/>
      <c r="O15" s="355">
        <f>'TP 10'!D13</f>
        <v>6</v>
      </c>
      <c r="P15" s="355"/>
      <c r="Q15" s="355">
        <f>'TP 10'!D14</f>
        <v>7</v>
      </c>
      <c r="R15" s="355"/>
      <c r="S15" s="355">
        <f>'TP 10'!D15</f>
        <v>8</v>
      </c>
      <c r="T15" s="355"/>
      <c r="U15" s="355">
        <f>'TP 10'!D16</f>
        <v>9</v>
      </c>
      <c r="V15" s="355"/>
      <c r="W15" s="355">
        <f>'TP 10'!D17</f>
        <v>10</v>
      </c>
      <c r="X15" s="355"/>
      <c r="Y15" s="355">
        <f>'TP 10'!D18</f>
        <v>11</v>
      </c>
      <c r="Z15" s="355"/>
      <c r="AA15" s="355">
        <f>'TP 10'!D19</f>
        <v>12</v>
      </c>
      <c r="AB15" s="355"/>
      <c r="AC15" s="355">
        <f>'TP 10'!D20</f>
        <v>13</v>
      </c>
      <c r="AD15" s="355"/>
      <c r="AE15" s="355">
        <f>'TP 10'!D21</f>
        <v>14</v>
      </c>
      <c r="AF15" s="355"/>
      <c r="AG15" s="355">
        <f>'TP 10'!D22</f>
        <v>15</v>
      </c>
      <c r="AH15" s="355"/>
      <c r="AI15" s="355">
        <f>'TP 10'!D23</f>
        <v>16</v>
      </c>
      <c r="AJ15" s="355"/>
      <c r="AK15" s="355">
        <f>'TP 10'!D24</f>
        <v>17</v>
      </c>
      <c r="AL15" s="355"/>
      <c r="AM15" s="355">
        <f>'TP 10'!D25</f>
        <v>18</v>
      </c>
      <c r="AN15" s="355"/>
      <c r="AO15" s="355">
        <f>'TP 10'!D26</f>
        <v>19</v>
      </c>
      <c r="AP15" s="355"/>
      <c r="AQ15" s="355">
        <f>'TP 10'!D27</f>
        <v>20</v>
      </c>
      <c r="AR15" s="355"/>
      <c r="AS15" s="355">
        <f>'TP 10'!D28</f>
        <v>21</v>
      </c>
      <c r="AT15" s="355"/>
      <c r="AU15" s="355">
        <f>'TP 10'!D29</f>
        <v>22</v>
      </c>
      <c r="AV15" s="355"/>
      <c r="AW15" s="355">
        <f>'TP 10'!D30</f>
        <v>23</v>
      </c>
      <c r="AX15" s="355"/>
      <c r="AY15" s="355">
        <f>'TP 10'!D31</f>
        <v>24</v>
      </c>
      <c r="AZ15" s="355"/>
      <c r="BA15" s="355">
        <f>'TP 10'!D32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7"/>
      <c r="D16" s="357"/>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B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B00-000001000000}">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6"/>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"&amp;INTRAKURIKULER!D19</f>
        <v>MATA PELAJARAN : Mapel Pilihan</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11'!D8</f>
        <v>1</v>
      </c>
      <c r="F15" s="355"/>
      <c r="G15" s="355">
        <f>'TP 11'!D9</f>
        <v>2</v>
      </c>
      <c r="H15" s="355"/>
      <c r="I15" s="355">
        <f>'TP 11'!D10</f>
        <v>3</v>
      </c>
      <c r="J15" s="355"/>
      <c r="K15" s="355">
        <f>'TP 11'!D11</f>
        <v>4</v>
      </c>
      <c r="L15" s="355"/>
      <c r="M15" s="355">
        <f>'TP 11'!D12</f>
        <v>5</v>
      </c>
      <c r="N15" s="355"/>
      <c r="O15" s="355">
        <f>'TP 11'!D13</f>
        <v>6</v>
      </c>
      <c r="P15" s="355"/>
      <c r="Q15" s="355">
        <f>'TP 11'!D14</f>
        <v>7</v>
      </c>
      <c r="R15" s="355"/>
      <c r="S15" s="355">
        <f>'TP 11'!D15</f>
        <v>8</v>
      </c>
      <c r="T15" s="355"/>
      <c r="U15" s="355">
        <f>'TP 11'!D16</f>
        <v>9</v>
      </c>
      <c r="V15" s="355"/>
      <c r="W15" s="355">
        <f>'TP 11'!D17</f>
        <v>10</v>
      </c>
      <c r="X15" s="355"/>
      <c r="Y15" s="355">
        <f>'TP 11'!D18</f>
        <v>11</v>
      </c>
      <c r="Z15" s="355"/>
      <c r="AA15" s="355">
        <f>'TP 11'!D19</f>
        <v>12</v>
      </c>
      <c r="AB15" s="355"/>
      <c r="AC15" s="355">
        <f>'TP 11'!D20</f>
        <v>13</v>
      </c>
      <c r="AD15" s="355"/>
      <c r="AE15" s="355">
        <f>'TP 11'!D21</f>
        <v>14</v>
      </c>
      <c r="AF15" s="355"/>
      <c r="AG15" s="355">
        <f>'TP 11'!D22</f>
        <v>15</v>
      </c>
      <c r="AH15" s="355"/>
      <c r="AI15" s="355">
        <f>'TP 11'!D23</f>
        <v>16</v>
      </c>
      <c r="AJ15" s="355"/>
      <c r="AK15" s="355">
        <f>'TP 11'!D24</f>
        <v>17</v>
      </c>
      <c r="AL15" s="355"/>
      <c r="AM15" s="355">
        <f>'TP 11'!D25</f>
        <v>18</v>
      </c>
      <c r="AN15" s="355"/>
      <c r="AO15" s="355">
        <f>'TP 11'!D26</f>
        <v>19</v>
      </c>
      <c r="AP15" s="355"/>
      <c r="AQ15" s="355">
        <f>'TP 11'!D27</f>
        <v>20</v>
      </c>
      <c r="AR15" s="355"/>
      <c r="AS15" s="355">
        <f>'TP 11'!D28</f>
        <v>21</v>
      </c>
      <c r="AT15" s="355"/>
      <c r="AU15" s="355">
        <f>'TP 11'!D29</f>
        <v>22</v>
      </c>
      <c r="AV15" s="355"/>
      <c r="AW15" s="355">
        <f>'TP 11'!D30</f>
        <v>23</v>
      </c>
      <c r="AX15" s="355"/>
      <c r="AY15" s="355">
        <f>'TP 11'!D31</f>
        <v>24</v>
      </c>
      <c r="AZ15" s="355"/>
      <c r="BA15" s="355">
        <f>'TP 11'!D32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C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C00-000001000000}">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7"/>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"&amp;INTRAKURIKULER!D20</f>
        <v xml:space="preserve">MATA PELAJARAN : </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12'!D8</f>
        <v>1</v>
      </c>
      <c r="F15" s="355"/>
      <c r="G15" s="355">
        <f>'TP 12'!D9</f>
        <v>2</v>
      </c>
      <c r="H15" s="355"/>
      <c r="I15" s="355">
        <f>'TP 12'!D10</f>
        <v>3</v>
      </c>
      <c r="J15" s="355"/>
      <c r="K15" s="355">
        <f>'TP 12'!D11</f>
        <v>4</v>
      </c>
      <c r="L15" s="355"/>
      <c r="M15" s="355">
        <f>'TP 12'!D12</f>
        <v>5</v>
      </c>
      <c r="N15" s="355"/>
      <c r="O15" s="355">
        <f>'TP 12'!D13</f>
        <v>6</v>
      </c>
      <c r="P15" s="355"/>
      <c r="Q15" s="355">
        <f>'TP 12'!D14</f>
        <v>7</v>
      </c>
      <c r="R15" s="355"/>
      <c r="S15" s="355">
        <f>'TP 12'!D15</f>
        <v>8</v>
      </c>
      <c r="T15" s="355"/>
      <c r="U15" s="355">
        <f>'TP 12'!D16</f>
        <v>9</v>
      </c>
      <c r="V15" s="355"/>
      <c r="W15" s="355">
        <f>'TP 12'!D17</f>
        <v>10</v>
      </c>
      <c r="X15" s="355"/>
      <c r="Y15" s="355">
        <f>'TP 12'!D18</f>
        <v>11</v>
      </c>
      <c r="Z15" s="355"/>
      <c r="AA15" s="355">
        <f>'TP 12'!D19</f>
        <v>12</v>
      </c>
      <c r="AB15" s="355"/>
      <c r="AC15" s="355">
        <f>'TP 12'!D20</f>
        <v>13</v>
      </c>
      <c r="AD15" s="355"/>
      <c r="AE15" s="355">
        <f>'TP 12'!D21</f>
        <v>14</v>
      </c>
      <c r="AF15" s="355"/>
      <c r="AG15" s="355">
        <f>'TP 12'!D22</f>
        <v>15</v>
      </c>
      <c r="AH15" s="355"/>
      <c r="AI15" s="355">
        <f>'TP 12'!D23</f>
        <v>16</v>
      </c>
      <c r="AJ15" s="355"/>
      <c r="AK15" s="355">
        <f>'TP 12'!D24</f>
        <v>17</v>
      </c>
      <c r="AL15" s="355"/>
      <c r="AM15" s="355">
        <f>'TP 12'!D25</f>
        <v>18</v>
      </c>
      <c r="AN15" s="355"/>
      <c r="AO15" s="355">
        <f>'TP 12'!D26</f>
        <v>19</v>
      </c>
      <c r="AP15" s="355"/>
      <c r="AQ15" s="355">
        <f>'TP 12'!D27</f>
        <v>20</v>
      </c>
      <c r="AR15" s="355"/>
      <c r="AS15" s="355">
        <f>'TP 12'!D28</f>
        <v>21</v>
      </c>
      <c r="AT15" s="355"/>
      <c r="AU15" s="355">
        <f>'TP 12'!D29</f>
        <v>22</v>
      </c>
      <c r="AV15" s="355"/>
      <c r="AW15" s="355">
        <f>'TP 12'!D30</f>
        <v>23</v>
      </c>
      <c r="AX15" s="355"/>
      <c r="AY15" s="355">
        <f>'TP 12'!D31</f>
        <v>24</v>
      </c>
      <c r="AZ15" s="355"/>
      <c r="BA15" s="355">
        <f>'TP 12'!D32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7"/>
      <c r="D16" s="357"/>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D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D00-000001000000}">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8"/>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"&amp;INTRAKURIKULER!D21</f>
        <v xml:space="preserve">MATA PELAJARAN : </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13'!D8</f>
        <v>1</v>
      </c>
      <c r="F15" s="355"/>
      <c r="G15" s="355">
        <f>'TP 13'!D9</f>
        <v>2</v>
      </c>
      <c r="H15" s="355"/>
      <c r="I15" s="355">
        <f>'TP 13'!D10</f>
        <v>3</v>
      </c>
      <c r="J15" s="355"/>
      <c r="K15" s="355">
        <f>'TP 13'!D11</f>
        <v>4</v>
      </c>
      <c r="L15" s="355"/>
      <c r="M15" s="355">
        <f>'TP 13'!D12</f>
        <v>5</v>
      </c>
      <c r="N15" s="355"/>
      <c r="O15" s="355">
        <f>'TP 13'!D13</f>
        <v>6</v>
      </c>
      <c r="P15" s="355"/>
      <c r="Q15" s="355">
        <f>'TP 13'!D14</f>
        <v>7</v>
      </c>
      <c r="R15" s="355"/>
      <c r="S15" s="355">
        <f>'TP 13'!D15</f>
        <v>8</v>
      </c>
      <c r="T15" s="355"/>
      <c r="U15" s="355">
        <f>'TP 13'!D16</f>
        <v>9</v>
      </c>
      <c r="V15" s="355"/>
      <c r="W15" s="355">
        <f>'TP 13'!D17</f>
        <v>10</v>
      </c>
      <c r="X15" s="355"/>
      <c r="Y15" s="355">
        <f>'TP 13'!D18</f>
        <v>11</v>
      </c>
      <c r="Z15" s="355"/>
      <c r="AA15" s="355">
        <f>'TP 13'!D19</f>
        <v>12</v>
      </c>
      <c r="AB15" s="355"/>
      <c r="AC15" s="355">
        <f>'TP 13'!D20</f>
        <v>13</v>
      </c>
      <c r="AD15" s="355"/>
      <c r="AE15" s="355">
        <f>'TP 13'!D21</f>
        <v>14</v>
      </c>
      <c r="AF15" s="355"/>
      <c r="AG15" s="355">
        <f>'TP 13'!D22</f>
        <v>15</v>
      </c>
      <c r="AH15" s="355"/>
      <c r="AI15" s="355">
        <f>'TP 13'!D23</f>
        <v>16</v>
      </c>
      <c r="AJ15" s="355"/>
      <c r="AK15" s="355">
        <f>'TP 13'!D24</f>
        <v>17</v>
      </c>
      <c r="AL15" s="355"/>
      <c r="AM15" s="355">
        <f>'TP 13'!D25</f>
        <v>18</v>
      </c>
      <c r="AN15" s="355"/>
      <c r="AO15" s="355">
        <f>'TP 13'!D26</f>
        <v>19</v>
      </c>
      <c r="AP15" s="355"/>
      <c r="AQ15" s="355">
        <f>'TP 13'!D27</f>
        <v>20</v>
      </c>
      <c r="AR15" s="355"/>
      <c r="AS15" s="355">
        <f>'TP 13'!D28</f>
        <v>21</v>
      </c>
      <c r="AT15" s="355"/>
      <c r="AU15" s="355">
        <f>'TP 13'!D29</f>
        <v>22</v>
      </c>
      <c r="AV15" s="355"/>
      <c r="AW15" s="355">
        <f>'TP 13'!D30</f>
        <v>23</v>
      </c>
      <c r="AX15" s="355"/>
      <c r="AY15" s="355">
        <f>'TP 13'!D31</f>
        <v>24</v>
      </c>
      <c r="AZ15" s="355"/>
      <c r="BA15" s="355">
        <f>'TP 13'!D32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7" x14ac:dyDescent="0.2">
      <c r="A16" s="35"/>
      <c r="B16" s="38"/>
      <c r="C16" s="357"/>
      <c r="D16" s="357"/>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Albitra Desta Wardanang menunjukkan pemahaman dalam </v>
      </c>
      <c r="BD18" s="149" t="str">
        <f t="shared" ref="BD18:BD56" si="58">FJ18</f>
        <v xml:space="preserve">Albitra Desta Wardanang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Albitra Desta Wardanang menunjukkan pemahaman dalam </v>
      </c>
      <c r="FH18" s="44"/>
      <c r="FI18" s="44"/>
      <c r="FJ18" s="44" t="str">
        <f t="shared" si="56"/>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Albyanza Phipo Inzaghi menunjukkan pemahaman dalam </v>
      </c>
      <c r="BD19" s="149" t="str">
        <f t="shared" si="58"/>
        <v xml:space="preserve">Albyanza Phipo Inzaghi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Albyanza Phipo Inzaghi menunjukkan pemahaman dalam </v>
      </c>
      <c r="FH19" s="44"/>
      <c r="FI19" s="44"/>
      <c r="FJ19" s="44" t="str">
        <f t="shared" si="56"/>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Aldino Dwi Setiawan menunjukkan pemahaman dalam </v>
      </c>
      <c r="BD20" s="149" t="str">
        <f t="shared" si="58"/>
        <v xml:space="preserve">Aldino Dwi Setiawan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Aldino Dwi Setiawan menunjukkan pemahaman dalam </v>
      </c>
      <c r="FH20" s="44"/>
      <c r="FI20" s="44"/>
      <c r="FJ20" s="44" t="str">
        <f t="shared" si="56"/>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Andika Surya Panca menunjukkan pemahaman dalam </v>
      </c>
      <c r="BD21" s="149" t="str">
        <f t="shared" si="58"/>
        <v xml:space="preserve">Andika Surya Panca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Andika Surya Panca menunjukkan pemahaman dalam </v>
      </c>
      <c r="FH21" s="44"/>
      <c r="FI21" s="44"/>
      <c r="FJ21" s="44" t="str">
        <f t="shared" si="56"/>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Dava Afreza menunjukkan pemahaman dalam </v>
      </c>
      <c r="BD22" s="149" t="str">
        <f t="shared" si="58"/>
        <v xml:space="preserve">Dava Afreza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Dava Afreza menunjukkan pemahaman dalam </v>
      </c>
      <c r="FH22" s="44"/>
      <c r="FI22" s="44"/>
      <c r="FJ22" s="44" t="str">
        <f t="shared" si="56"/>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Desta Sinar Winata menunjukkan pemahaman dalam </v>
      </c>
      <c r="BD23" s="149" t="str">
        <f t="shared" si="58"/>
        <v xml:space="preserve">Desta Sinar Winata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Desta Sinar Winata menunjukkan pemahaman dalam </v>
      </c>
      <c r="FH23" s="44"/>
      <c r="FI23" s="44"/>
      <c r="FJ23" s="44" t="str">
        <f t="shared" si="56"/>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Devis Febri Yansyah menunjukkan pemahaman dalam </v>
      </c>
      <c r="BD24" s="149" t="str">
        <f t="shared" si="58"/>
        <v xml:space="preserve">Devis Febri Yansyah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Devis Febri Yansyah menunjukkan pemahaman dalam </v>
      </c>
      <c r="FH24" s="44"/>
      <c r="FI24" s="44"/>
      <c r="FJ24" s="44" t="str">
        <f t="shared" si="56"/>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Dian Okta Saputra menunjukkan pemahaman dalam </v>
      </c>
      <c r="BD25" s="149" t="str">
        <f t="shared" si="58"/>
        <v xml:space="preserve">Dian Okta Saputra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Dian Okta Saputra menunjukkan pemahaman dalam </v>
      </c>
      <c r="FH25" s="44"/>
      <c r="FI25" s="44"/>
      <c r="FJ25" s="44" t="str">
        <f t="shared" si="56"/>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Fadli Arliyan menunjukkan pemahaman dalam </v>
      </c>
      <c r="BD26" s="149" t="str">
        <f t="shared" si="58"/>
        <v xml:space="preserve">Fadli Arliyan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Fadli Arliyan menunjukkan pemahaman dalam </v>
      </c>
      <c r="FH26" s="44"/>
      <c r="FI26" s="44"/>
      <c r="FJ26" s="44" t="str">
        <f t="shared" si="56"/>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Ihsan Rey Sandi Pamungkas menunjukkan pemahaman dalam </v>
      </c>
      <c r="BD27" s="149" t="str">
        <f t="shared" si="58"/>
        <v xml:space="preserve">Ihsan Rey Sandi Pamungkas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Ihsan Rey Sandi Pamungkas menunjukkan pemahaman dalam </v>
      </c>
      <c r="FH27" s="44"/>
      <c r="FI27" s="44"/>
      <c r="FJ27" s="44" t="str">
        <f t="shared" si="56"/>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Ilyas Mubarok menunjukkan pemahaman dalam </v>
      </c>
      <c r="BD28" s="149" t="str">
        <f t="shared" si="58"/>
        <v xml:space="preserve">Ilyas Mubarok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Ilyas Mubarok menunjukkan pemahaman dalam </v>
      </c>
      <c r="FH28" s="44"/>
      <c r="FI28" s="44"/>
      <c r="FJ28" s="44" t="str">
        <f t="shared" si="56"/>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Jolanda Pratama menunjukkan pemahaman dalam </v>
      </c>
      <c r="BD29" s="149" t="str">
        <f t="shared" si="58"/>
        <v xml:space="preserve">Jolanda Pratama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Jolanda Pratama menunjukkan pemahaman dalam </v>
      </c>
      <c r="FH29" s="44"/>
      <c r="FI29" s="44"/>
      <c r="FJ29" s="44" t="str">
        <f t="shared" si="56"/>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Kholiq Ar Rasyid menunjukkan pemahaman dalam </v>
      </c>
      <c r="BD30" s="149" t="str">
        <f t="shared" si="58"/>
        <v xml:space="preserve">Kholiq Ar Rasyid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Kholiq Ar Rasyid menunjukkan pemahaman dalam </v>
      </c>
      <c r="FH30" s="44"/>
      <c r="FI30" s="44"/>
      <c r="FJ30" s="44" t="str">
        <f t="shared" si="56"/>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Mohamad Ihsan Fadila menunjukkan pemahaman dalam </v>
      </c>
      <c r="BD31" s="149" t="str">
        <f t="shared" si="58"/>
        <v xml:space="preserve">Mohamad Ihsan Fadila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Mohamad Ihsan Fadila menunjukkan pemahaman dalam </v>
      </c>
      <c r="FH31" s="44"/>
      <c r="FI31" s="44"/>
      <c r="FJ31" s="44" t="str">
        <f t="shared" si="56"/>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Muhamad Reva Adi Pratama menunjukkan pemahaman dalam </v>
      </c>
      <c r="BD32" s="149" t="str">
        <f t="shared" si="58"/>
        <v xml:space="preserve">Muhamad Reva Adi Pratama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Muhamad Reva Adi Pratama menunjukkan pemahaman dalam </v>
      </c>
      <c r="FH32" s="44"/>
      <c r="FI32" s="44"/>
      <c r="FJ32" s="44" t="str">
        <f t="shared" si="56"/>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Muhammad Ricky Ramadhani menunjukkan pemahaman dalam </v>
      </c>
      <c r="BD33" s="149" t="str">
        <f t="shared" si="58"/>
        <v xml:space="preserve">Muhammad Ricky Ramadhani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Muhammad Ricky Ramadhani menunjukkan pemahaman dalam </v>
      </c>
      <c r="FH33" s="44"/>
      <c r="FI33" s="44"/>
      <c r="FJ33" s="44" t="str">
        <f t="shared" si="56"/>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Muhibbim Abdul Rohman menunjukkan pemahaman dalam </v>
      </c>
      <c r="BD34" s="149" t="str">
        <f t="shared" si="58"/>
        <v xml:space="preserve">Muhibbim Abdul Rohman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Muhibbim Abdul Rohman menunjukkan pemahaman dalam </v>
      </c>
      <c r="FH34" s="44"/>
      <c r="FI34" s="44"/>
      <c r="FJ34" s="44" t="str">
        <f t="shared" si="56"/>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Nabil Oktama Putra menunjukkan pemahaman dalam </v>
      </c>
      <c r="BD35" s="149" t="str">
        <f t="shared" si="58"/>
        <v xml:space="preserve">Nabil Oktama Putra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Nabil Oktama Putra menunjukkan pemahaman dalam </v>
      </c>
      <c r="FH35" s="44"/>
      <c r="FI35" s="44"/>
      <c r="FJ35" s="44" t="str">
        <f t="shared" si="56"/>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Peri Gunawan menunjukkan pemahaman dalam </v>
      </c>
      <c r="BD36" s="149" t="str">
        <f t="shared" si="58"/>
        <v xml:space="preserve">Peri Gunawan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Peri Gunawan menunjukkan pemahaman dalam </v>
      </c>
      <c r="FH36" s="44"/>
      <c r="FI36" s="44"/>
      <c r="FJ36" s="44" t="str">
        <f t="shared" si="56"/>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Rahmat Aryanto menunjukkan pemahaman dalam </v>
      </c>
      <c r="BD37" s="149" t="str">
        <f t="shared" si="58"/>
        <v xml:space="preserve">Rahmat Aryanto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Rahmat Aryanto menunjukkan pemahaman dalam </v>
      </c>
      <c r="FH37" s="44"/>
      <c r="FI37" s="44"/>
      <c r="FJ37" s="44" t="str">
        <f t="shared" si="56"/>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Rahmat Mahardika menunjukkan pemahaman dalam </v>
      </c>
      <c r="BD38" s="149" t="str">
        <f t="shared" si="58"/>
        <v xml:space="preserve">Rahmat Mahardika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Rahmat Mahardika menunjukkan pemahaman dalam </v>
      </c>
      <c r="FH38" s="44"/>
      <c r="FI38" s="44"/>
      <c r="FJ38" s="44" t="str">
        <f t="shared" si="56"/>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Rasya Rizky Ramadhan menunjukkan pemahaman dalam </v>
      </c>
      <c r="BD39" s="149" t="str">
        <f t="shared" si="58"/>
        <v xml:space="preserve">Rasya Rizky Ramadhan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Rasya Rizky Ramadhan menunjukkan pemahaman dalam </v>
      </c>
      <c r="FH39" s="44"/>
      <c r="FI39" s="44"/>
      <c r="FJ39" s="44" t="str">
        <f t="shared" si="56"/>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Ridho Adiansyah menunjukkan pemahaman dalam </v>
      </c>
      <c r="BD40" s="149" t="str">
        <f t="shared" si="58"/>
        <v xml:space="preserve">Ridho Adiansyah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Ridho Adiansyah menunjukkan pemahaman dalam </v>
      </c>
      <c r="FH40" s="44"/>
      <c r="FI40" s="44"/>
      <c r="FJ40" s="44" t="str">
        <f t="shared" si="56"/>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Surya Efendi menunjukkan pemahaman dalam </v>
      </c>
      <c r="BD41" s="149" t="str">
        <f t="shared" si="58"/>
        <v xml:space="preserve">Surya Efendi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Surya Efendi menunjukkan pemahaman dalam </v>
      </c>
      <c r="FH41" s="44"/>
      <c r="FI41" s="44"/>
      <c r="FJ41" s="44" t="str">
        <f t="shared" si="56"/>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Varel Pratama. S menunjukkan pemahaman dalam </v>
      </c>
      <c r="BD42" s="149" t="str">
        <f t="shared" si="58"/>
        <v xml:space="preserve">Varel Pratama. S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Varel Pratama. S menunjukkan pemahaman dalam </v>
      </c>
      <c r="FH42" s="44"/>
      <c r="FI42" s="44"/>
      <c r="FJ42" s="44" t="str">
        <f t="shared" si="56"/>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Y.Devin menunjukkan pemahaman dalam </v>
      </c>
      <c r="BD43" s="149" t="str">
        <f t="shared" si="58"/>
        <v xml:space="preserve">Y.Devin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Y.Devin menunjukkan pemahaman dalam </v>
      </c>
      <c r="FH43" s="44"/>
      <c r="FI43" s="44"/>
      <c r="FJ43" s="44" t="str">
        <f t="shared" si="56"/>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E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E00-000001000000}">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50"/>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"&amp;INTRAKURIKULER!D22</f>
        <v xml:space="preserve">MATA PELAJARAN : </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14'!D8</f>
        <v>1</v>
      </c>
      <c r="F15" s="355"/>
      <c r="G15" s="355">
        <f>'TP 14'!D9</f>
        <v>2</v>
      </c>
      <c r="H15" s="355"/>
      <c r="I15" s="355">
        <f>'TP 14'!D10</f>
        <v>3</v>
      </c>
      <c r="J15" s="355"/>
      <c r="K15" s="355">
        <f>'TP 14'!D11</f>
        <v>4</v>
      </c>
      <c r="L15" s="355"/>
      <c r="M15" s="355">
        <f>'TP 14'!D12</f>
        <v>5</v>
      </c>
      <c r="N15" s="355"/>
      <c r="O15" s="355">
        <f>'TP 14'!D13</f>
        <v>6</v>
      </c>
      <c r="P15" s="355"/>
      <c r="Q15" s="355">
        <f>'TP 14'!D14</f>
        <v>7</v>
      </c>
      <c r="R15" s="355"/>
      <c r="S15" s="355">
        <f>'TP 14'!D15</f>
        <v>8</v>
      </c>
      <c r="T15" s="355"/>
      <c r="U15" s="355">
        <f>'TP 14'!D16</f>
        <v>9</v>
      </c>
      <c r="V15" s="355"/>
      <c r="W15" s="355">
        <f>'TP 14'!D17</f>
        <v>10</v>
      </c>
      <c r="X15" s="355"/>
      <c r="Y15" s="355">
        <f>'TP 14'!D18</f>
        <v>11</v>
      </c>
      <c r="Z15" s="355"/>
      <c r="AA15" s="355">
        <f>'TP 14'!D19</f>
        <v>12</v>
      </c>
      <c r="AB15" s="355"/>
      <c r="AC15" s="355">
        <f>'TP 14'!D20</f>
        <v>13</v>
      </c>
      <c r="AD15" s="355"/>
      <c r="AE15" s="355">
        <f>'TP 14'!D21</f>
        <v>14</v>
      </c>
      <c r="AF15" s="355"/>
      <c r="AG15" s="355">
        <f>'TP 14'!D22</f>
        <v>15</v>
      </c>
      <c r="AH15" s="355"/>
      <c r="AI15" s="355">
        <f>'TP 14'!D23</f>
        <v>16</v>
      </c>
      <c r="AJ15" s="355"/>
      <c r="AK15" s="355">
        <f>'TP 14'!D24</f>
        <v>17</v>
      </c>
      <c r="AL15" s="355"/>
      <c r="AM15" s="355">
        <f>'TP 14'!D25</f>
        <v>18</v>
      </c>
      <c r="AN15" s="355"/>
      <c r="AO15" s="355">
        <f>'TP 14'!D26</f>
        <v>19</v>
      </c>
      <c r="AP15" s="355"/>
      <c r="AQ15" s="355">
        <f>'TP 14'!D27</f>
        <v>20</v>
      </c>
      <c r="AR15" s="355"/>
      <c r="AS15" s="355">
        <f>'TP 14'!D28</f>
        <v>21</v>
      </c>
      <c r="AT15" s="355"/>
      <c r="AU15" s="355">
        <f>'TP 14'!D29</f>
        <v>22</v>
      </c>
      <c r="AV15" s="355"/>
      <c r="AW15" s="355">
        <f>'TP 14'!D30</f>
        <v>23</v>
      </c>
      <c r="AX15" s="355"/>
      <c r="AY15" s="355">
        <f>'TP 14'!D31</f>
        <v>24</v>
      </c>
      <c r="AZ15" s="355"/>
      <c r="BA15" s="355">
        <f>'TP 14'!D32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7"/>
      <c r="D16" s="357"/>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FG17</f>
        <v xml:space="preserve">Ahmad Kardafi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FG18</f>
        <v xml:space="preserve">Albitra Desta Wardanang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2F00-000000000000}">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2F00-000001000000}">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51"/>
  <dimension ref="A1:GM149"/>
  <sheetViews>
    <sheetView workbookViewId="0"/>
  </sheetViews>
  <sheetFormatPr defaultColWidth="9.140625" defaultRowHeight="14.25" x14ac:dyDescent="0.2"/>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x14ac:dyDescent="0.2">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x14ac:dyDescent="0.2">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x14ac:dyDescent="0.2">
      <c r="A3" s="35"/>
      <c r="B3" s="342" t="s">
        <v>138</v>
      </c>
      <c r="C3" s="342"/>
      <c r="D3" s="342"/>
      <c r="E3" s="342"/>
      <c r="F3" s="342"/>
      <c r="G3" s="342"/>
      <c r="H3" s="342"/>
      <c r="I3" s="342"/>
      <c r="J3" s="342"/>
      <c r="K3" s="342"/>
      <c r="L3" s="342"/>
      <c r="M3" s="342"/>
      <c r="N3" s="342"/>
      <c r="O3" s="342"/>
      <c r="P3" s="342"/>
      <c r="Q3" s="342"/>
      <c r="R3" s="342"/>
      <c r="S3" s="342"/>
      <c r="T3" s="342"/>
      <c r="U3" s="342"/>
      <c r="V3" s="342"/>
      <c r="W3" s="342"/>
      <c r="X3" s="342"/>
      <c r="Y3" s="342"/>
      <c r="Z3" s="342"/>
      <c r="AA3" s="342"/>
      <c r="AB3" s="342"/>
      <c r="AC3" s="342"/>
      <c r="AD3" s="342"/>
      <c r="AE3" s="342"/>
      <c r="AF3" s="342"/>
      <c r="AG3" s="342"/>
      <c r="AH3" s="342"/>
      <c r="AI3" s="342"/>
      <c r="AJ3" s="342"/>
      <c r="AK3" s="342"/>
      <c r="AL3" s="342"/>
      <c r="AM3" s="342"/>
      <c r="AN3" s="342"/>
      <c r="AO3" s="342"/>
      <c r="AP3" s="342"/>
      <c r="AQ3" s="342"/>
      <c r="AR3" s="342"/>
      <c r="AS3" s="342"/>
      <c r="AT3" s="342"/>
      <c r="AU3" s="342"/>
      <c r="AV3" s="342"/>
      <c r="AW3" s="342"/>
      <c r="AX3" s="342"/>
      <c r="AY3" s="342"/>
      <c r="AZ3" s="342"/>
      <c r="BA3" s="342"/>
      <c r="BB3" s="342"/>
      <c r="BC3" s="342"/>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x14ac:dyDescent="0.2">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x14ac:dyDescent="0.2">
      <c r="A5" s="35"/>
      <c r="B5" s="362" t="str">
        <f>"MATA PELAJARAN : "&amp;INTRAKURIKULER!D23</f>
        <v xml:space="preserve">MATA PELAJARAN : </v>
      </c>
      <c r="C5" s="362"/>
      <c r="D5" s="362"/>
      <c r="E5" s="362"/>
      <c r="F5" s="362"/>
      <c r="G5" s="362"/>
      <c r="H5" s="362"/>
      <c r="I5" s="362"/>
      <c r="J5" s="362"/>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x14ac:dyDescent="0.2">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x14ac:dyDescent="0.2">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x14ac:dyDescent="0.2">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x14ac:dyDescent="0.2">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x14ac:dyDescent="0.2">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x14ac:dyDescent="0.2">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x14ac:dyDescent="0.2">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x14ac:dyDescent="0.2">
      <c r="A13" s="35"/>
      <c r="B13" s="38"/>
      <c r="C13" s="357" t="s">
        <v>4</v>
      </c>
      <c r="D13" s="357" t="s">
        <v>126</v>
      </c>
      <c r="E13" s="356" t="s">
        <v>109</v>
      </c>
      <c r="F13" s="356"/>
      <c r="G13" s="356"/>
      <c r="H13" s="356"/>
      <c r="I13" s="356"/>
      <c r="J13" s="356"/>
      <c r="K13" s="356"/>
      <c r="L13" s="356"/>
      <c r="M13" s="356"/>
      <c r="N13" s="356"/>
      <c r="O13" s="356"/>
      <c r="P13" s="356"/>
      <c r="Q13" s="356"/>
      <c r="R13" s="356"/>
      <c r="S13" s="356"/>
      <c r="T13" s="356"/>
      <c r="U13" s="356"/>
      <c r="V13" s="356"/>
      <c r="W13" s="356"/>
      <c r="X13" s="356"/>
      <c r="Y13" s="356"/>
      <c r="Z13" s="356"/>
      <c r="AA13" s="356"/>
      <c r="AB13" s="356"/>
      <c r="AC13" s="356"/>
      <c r="AD13" s="356"/>
      <c r="AE13" s="356"/>
      <c r="AF13" s="356"/>
      <c r="AG13" s="356"/>
      <c r="AH13" s="356"/>
      <c r="AI13" s="356"/>
      <c r="AJ13" s="356"/>
      <c r="AK13" s="356"/>
      <c r="AL13" s="356"/>
      <c r="AM13" s="356"/>
      <c r="AN13" s="356"/>
      <c r="AO13" s="356"/>
      <c r="AP13" s="356"/>
      <c r="AQ13" s="356"/>
      <c r="AR13" s="356"/>
      <c r="AS13" s="356"/>
      <c r="AT13" s="356"/>
      <c r="AU13" s="356"/>
      <c r="AV13" s="356"/>
      <c r="AW13" s="356"/>
      <c r="AX13" s="356"/>
      <c r="AY13" s="356"/>
      <c r="AZ13" s="356"/>
      <c r="BA13" s="356"/>
      <c r="BB13" s="356"/>
      <c r="BC13" s="359" t="s">
        <v>241</v>
      </c>
      <c r="BD13" s="359"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x14ac:dyDescent="0.2">
      <c r="A14" s="35"/>
      <c r="B14" s="38"/>
      <c r="C14" s="357"/>
      <c r="D14" s="357"/>
      <c r="E14" s="357" t="s">
        <v>111</v>
      </c>
      <c r="F14" s="357"/>
      <c r="G14" s="357" t="s">
        <v>112</v>
      </c>
      <c r="H14" s="357"/>
      <c r="I14" s="357" t="s">
        <v>114</v>
      </c>
      <c r="J14" s="357"/>
      <c r="K14" s="357" t="s">
        <v>115</v>
      </c>
      <c r="L14" s="357"/>
      <c r="M14" s="357" t="s">
        <v>116</v>
      </c>
      <c r="N14" s="357"/>
      <c r="O14" s="357" t="s">
        <v>117</v>
      </c>
      <c r="P14" s="357"/>
      <c r="Q14" s="357" t="s">
        <v>118</v>
      </c>
      <c r="R14" s="357"/>
      <c r="S14" s="357" t="s">
        <v>119</v>
      </c>
      <c r="T14" s="357"/>
      <c r="U14" s="357" t="s">
        <v>120</v>
      </c>
      <c r="V14" s="357"/>
      <c r="W14" s="357" t="s">
        <v>121</v>
      </c>
      <c r="X14" s="357"/>
      <c r="Y14" s="357" t="s">
        <v>122</v>
      </c>
      <c r="Z14" s="357"/>
      <c r="AA14" s="357" t="s">
        <v>123</v>
      </c>
      <c r="AB14" s="357"/>
      <c r="AC14" s="357" t="s">
        <v>124</v>
      </c>
      <c r="AD14" s="357"/>
      <c r="AE14" s="357" t="s">
        <v>125</v>
      </c>
      <c r="AF14" s="357"/>
      <c r="AG14" s="357" t="s">
        <v>127</v>
      </c>
      <c r="AH14" s="357"/>
      <c r="AI14" s="357" t="s">
        <v>128</v>
      </c>
      <c r="AJ14" s="357"/>
      <c r="AK14" s="357" t="s">
        <v>129</v>
      </c>
      <c r="AL14" s="357"/>
      <c r="AM14" s="357" t="s">
        <v>130</v>
      </c>
      <c r="AN14" s="357"/>
      <c r="AO14" s="357" t="s">
        <v>131</v>
      </c>
      <c r="AP14" s="357"/>
      <c r="AQ14" s="357" t="s">
        <v>132</v>
      </c>
      <c r="AR14" s="357"/>
      <c r="AS14" s="357" t="s">
        <v>133</v>
      </c>
      <c r="AT14" s="357"/>
      <c r="AU14" s="357" t="s">
        <v>134</v>
      </c>
      <c r="AV14" s="357"/>
      <c r="AW14" s="357" t="s">
        <v>135</v>
      </c>
      <c r="AX14" s="357"/>
      <c r="AY14" s="357" t="s">
        <v>136</v>
      </c>
      <c r="AZ14" s="357"/>
      <c r="BA14" s="357" t="s">
        <v>137</v>
      </c>
      <c r="BB14" s="357"/>
      <c r="BC14" s="360"/>
      <c r="BD14" s="360"/>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x14ac:dyDescent="0.2">
      <c r="A15" s="35"/>
      <c r="B15" s="38"/>
      <c r="C15" s="357"/>
      <c r="D15" s="357"/>
      <c r="E15" s="355">
        <f>'TP 15'!D8</f>
        <v>1</v>
      </c>
      <c r="F15" s="355"/>
      <c r="G15" s="355">
        <f>'TP 15'!D9</f>
        <v>2</v>
      </c>
      <c r="H15" s="355"/>
      <c r="I15" s="355">
        <f>'TP 15'!D10</f>
        <v>3</v>
      </c>
      <c r="J15" s="355"/>
      <c r="K15" s="355">
        <f>'TP 15'!D11</f>
        <v>4</v>
      </c>
      <c r="L15" s="355"/>
      <c r="M15" s="355">
        <f>'TP 15'!D12</f>
        <v>5</v>
      </c>
      <c r="N15" s="355"/>
      <c r="O15" s="355">
        <f>'TP 15'!D13</f>
        <v>6</v>
      </c>
      <c r="P15" s="355"/>
      <c r="Q15" s="355">
        <f>'TP 15'!D14</f>
        <v>7</v>
      </c>
      <c r="R15" s="355"/>
      <c r="S15" s="355">
        <f>'TP 15'!D15</f>
        <v>8</v>
      </c>
      <c r="T15" s="355"/>
      <c r="U15" s="355">
        <f>'TP 15'!D16</f>
        <v>9</v>
      </c>
      <c r="V15" s="355"/>
      <c r="W15" s="355">
        <f>'TP 15'!D17</f>
        <v>10</v>
      </c>
      <c r="X15" s="355"/>
      <c r="Y15" s="355">
        <f>'TP 15'!D18</f>
        <v>11</v>
      </c>
      <c r="Z15" s="355"/>
      <c r="AA15" s="355">
        <f>'TP 15'!D19</f>
        <v>12</v>
      </c>
      <c r="AB15" s="355"/>
      <c r="AC15" s="355">
        <f>'TP 15'!D20</f>
        <v>13</v>
      </c>
      <c r="AD15" s="355"/>
      <c r="AE15" s="355">
        <f>'TP 15'!D21</f>
        <v>14</v>
      </c>
      <c r="AF15" s="355"/>
      <c r="AG15" s="355">
        <f>'TP 15'!D22</f>
        <v>15</v>
      </c>
      <c r="AH15" s="355"/>
      <c r="AI15" s="355">
        <f>'TP 15'!D23</f>
        <v>16</v>
      </c>
      <c r="AJ15" s="355"/>
      <c r="AK15" s="355">
        <f>'TP 15'!D24</f>
        <v>17</v>
      </c>
      <c r="AL15" s="355"/>
      <c r="AM15" s="355">
        <f>'TP 15'!D25</f>
        <v>18</v>
      </c>
      <c r="AN15" s="355"/>
      <c r="AO15" s="355">
        <f>'TP 15'!D26</f>
        <v>19</v>
      </c>
      <c r="AP15" s="355"/>
      <c r="AQ15" s="355">
        <f>'TP 15'!D27</f>
        <v>20</v>
      </c>
      <c r="AR15" s="355"/>
      <c r="AS15" s="355">
        <f>'TP 15'!D28</f>
        <v>21</v>
      </c>
      <c r="AT15" s="355"/>
      <c r="AU15" s="355">
        <f>'TP 15'!D29</f>
        <v>22</v>
      </c>
      <c r="AV15" s="355"/>
      <c r="AW15" s="355">
        <f>'TP 15'!D30</f>
        <v>23</v>
      </c>
      <c r="AX15" s="355"/>
      <c r="AY15" s="355">
        <f>'TP 15'!D31</f>
        <v>24</v>
      </c>
      <c r="AZ15" s="355"/>
      <c r="BA15" s="355">
        <f>'TP 15'!D32</f>
        <v>25</v>
      </c>
      <c r="BB15" s="355"/>
      <c r="BC15" s="360"/>
      <c r="BD15" s="360"/>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4.75" x14ac:dyDescent="0.2">
      <c r="A16" s="35"/>
      <c r="B16" s="38"/>
      <c r="C16" s="357"/>
      <c r="D16" s="357"/>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1"/>
      <c r="BD16" s="361"/>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x14ac:dyDescent="0.2">
      <c r="A17" s="35"/>
      <c r="B17" s="38"/>
      <c r="C17" s="37">
        <v>1</v>
      </c>
      <c r="D17" s="39" t="str">
        <f>'DATA SISWA'!F10</f>
        <v>Ahmad Kardafi</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Ahmad Kardafi menunjukkan pemahaman dalam </v>
      </c>
      <c r="BD17" s="149" t="str">
        <f>FJ17</f>
        <v xml:space="preserve">Ahmad Kardafi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Ahmad Kardafi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Ahmad Kardafi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x14ac:dyDescent="0.2">
      <c r="A18" s="35"/>
      <c r="B18" s="38"/>
      <c r="C18" s="37">
        <v>2</v>
      </c>
      <c r="D18" s="39" t="str">
        <f>'DATA SISWA'!F11</f>
        <v>ALBITRA DESTA WARDANANG</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Albitra Desta Wardanang menunjukkan pemahaman dalam </v>
      </c>
      <c r="BD18" s="149" t="str">
        <f t="shared" ref="BD18:BD56" si="6">FJ18</f>
        <v xml:space="preserve">Albitra Desta Wardanang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Albitra Desta Wardanang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Albitra Desta Wardanang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x14ac:dyDescent="0.2">
      <c r="A19" s="35"/>
      <c r="B19" s="38"/>
      <c r="C19" s="37">
        <v>3</v>
      </c>
      <c r="D19" s="39" t="str">
        <f>'DATA SISWA'!F12</f>
        <v>Albyanza Phipo Inzaghi</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Albyanza Phipo Inzaghi menunjukkan pemahaman dalam </v>
      </c>
      <c r="BD19" s="149" t="str">
        <f t="shared" si="6"/>
        <v xml:space="preserve">Albyanza Phipo Inzaghi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Albyanza Phipo Inzaghi menunjukkan pemahaman dalam </v>
      </c>
      <c r="FH19" s="44"/>
      <c r="FI19" s="44"/>
      <c r="FJ19" s="44" t="str">
        <f t="shared" si="60"/>
        <v xml:space="preserve">Albyanza Phipo Inzaghi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x14ac:dyDescent="0.2">
      <c r="A20" s="35"/>
      <c r="B20" s="38"/>
      <c r="C20" s="37">
        <v>4</v>
      </c>
      <c r="D20" s="39" t="str">
        <f>'DATA SISWA'!F13</f>
        <v>ALDINO DWI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Aldino Dwi Setiawan menunjukkan pemahaman dalam </v>
      </c>
      <c r="BD20" s="149" t="str">
        <f t="shared" si="6"/>
        <v xml:space="preserve">Aldino Dwi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Aldino Dwi Setiawan menunjukkan pemahaman dalam </v>
      </c>
      <c r="FH20" s="44"/>
      <c r="FI20" s="44"/>
      <c r="FJ20" s="44" t="str">
        <f t="shared" si="60"/>
        <v xml:space="preserve">Aldino Dwi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x14ac:dyDescent="0.2">
      <c r="A21" s="35"/>
      <c r="B21" s="38"/>
      <c r="C21" s="37">
        <v>5</v>
      </c>
      <c r="D21" s="39" t="str">
        <f>'DATA SISWA'!F14</f>
        <v>ANDIKA SURYA PANCA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Andika Surya Panca menunjukkan pemahaman dalam </v>
      </c>
      <c r="BD21" s="149" t="str">
        <f t="shared" si="6"/>
        <v xml:space="preserve">Andika Surya Panca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Andika Surya Panca menunjukkan pemahaman dalam </v>
      </c>
      <c r="FH21" s="44"/>
      <c r="FI21" s="44"/>
      <c r="FJ21" s="44" t="str">
        <f t="shared" si="60"/>
        <v xml:space="preserve">Andika Surya Panca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x14ac:dyDescent="0.2">
      <c r="A22" s="35"/>
      <c r="B22" s="38"/>
      <c r="C22" s="37">
        <v>6</v>
      </c>
      <c r="D22" s="39" t="str">
        <f>'DATA SISWA'!F15</f>
        <v>DAVA AFREZA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Dava Afreza menunjukkan pemahaman dalam </v>
      </c>
      <c r="BD22" s="149" t="str">
        <f t="shared" si="6"/>
        <v xml:space="preserve">Dava Afreza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Dava Afreza menunjukkan pemahaman dalam </v>
      </c>
      <c r="FH22" s="44"/>
      <c r="FI22" s="44"/>
      <c r="FJ22" s="44" t="str">
        <f t="shared" si="60"/>
        <v xml:space="preserve">Dava Afreza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x14ac:dyDescent="0.2">
      <c r="A23" s="35"/>
      <c r="B23" s="38"/>
      <c r="C23" s="37">
        <v>7</v>
      </c>
      <c r="D23" s="39" t="str">
        <f>'DATA SISWA'!F16</f>
        <v>DESTA SINAR WINATA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Desta Sinar Winata menunjukkan pemahaman dalam </v>
      </c>
      <c r="BD23" s="149" t="str">
        <f t="shared" si="6"/>
        <v xml:space="preserve">Desta Sinar Winata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Desta Sinar Winata menunjukkan pemahaman dalam </v>
      </c>
      <c r="FH23" s="44"/>
      <c r="FI23" s="44"/>
      <c r="FJ23" s="44" t="str">
        <f t="shared" si="60"/>
        <v xml:space="preserve">Desta Sinar Winata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x14ac:dyDescent="0.2">
      <c r="A24" s="35"/>
      <c r="B24" s="38"/>
      <c r="C24" s="37">
        <v>8</v>
      </c>
      <c r="D24" s="39" t="str">
        <f>'DATA SISWA'!F17</f>
        <v>DEVIS FEBRI YANSYAH</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Devis Febri Yansyah menunjukkan pemahaman dalam </v>
      </c>
      <c r="BD24" s="149" t="str">
        <f t="shared" si="6"/>
        <v xml:space="preserve">Devis Febri Yansyah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Devis Febri Yansyah menunjukkan pemahaman dalam </v>
      </c>
      <c r="FH24" s="44"/>
      <c r="FI24" s="44"/>
      <c r="FJ24" s="44" t="str">
        <f t="shared" si="60"/>
        <v xml:space="preserve">Devis Febri Yansyah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x14ac:dyDescent="0.2">
      <c r="A25" s="35"/>
      <c r="B25" s="38"/>
      <c r="C25" s="37">
        <v>9</v>
      </c>
      <c r="D25" s="39" t="str">
        <f>'DATA SISWA'!F18</f>
        <v>DIAN OKTA SAPUTRA</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Dian Okta Saputra menunjukkan pemahaman dalam </v>
      </c>
      <c r="BD25" s="149" t="str">
        <f t="shared" si="6"/>
        <v xml:space="preserve">Dian Okta Saputra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Dian Okta Saputra menunjukkan pemahaman dalam </v>
      </c>
      <c r="FH25" s="44"/>
      <c r="FI25" s="44"/>
      <c r="FJ25" s="44" t="str">
        <f t="shared" si="60"/>
        <v xml:space="preserve">Dian Okta Saputra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x14ac:dyDescent="0.2">
      <c r="A26" s="35"/>
      <c r="B26" s="38"/>
      <c r="C26" s="37">
        <v>10</v>
      </c>
      <c r="D26" s="39" t="str">
        <f>'DATA SISWA'!F19</f>
        <v>FADLI ARLIYAN</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Fadli Arliyan menunjukkan pemahaman dalam </v>
      </c>
      <c r="BD26" s="149" t="str">
        <f t="shared" si="6"/>
        <v xml:space="preserve">Fadli Arliyan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Fadli Arliyan menunjukkan pemahaman dalam </v>
      </c>
      <c r="FH26" s="44"/>
      <c r="FI26" s="44"/>
      <c r="FJ26" s="44" t="str">
        <f t="shared" si="60"/>
        <v xml:space="preserve">Fadli Arliyan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x14ac:dyDescent="0.2">
      <c r="A27" s="35"/>
      <c r="B27" s="38"/>
      <c r="C27" s="37">
        <v>11</v>
      </c>
      <c r="D27" s="39" t="str">
        <f>'DATA SISWA'!F20</f>
        <v>IHSAN REY SANDI PAMUNGKAS</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Ihsan Rey Sandi Pamungkas menunjukkan pemahaman dalam </v>
      </c>
      <c r="BD27" s="149" t="str">
        <f t="shared" si="6"/>
        <v xml:space="preserve">Ihsan Rey Sandi Pamungkas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Ihsan Rey Sandi Pamungkas menunjukkan pemahaman dalam </v>
      </c>
      <c r="FH27" s="44"/>
      <c r="FI27" s="44"/>
      <c r="FJ27" s="44" t="str">
        <f t="shared" si="60"/>
        <v xml:space="preserve">Ihsan Rey Sandi Pamungkas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x14ac:dyDescent="0.2">
      <c r="A28" s="35"/>
      <c r="B28" s="38"/>
      <c r="C28" s="37">
        <v>12</v>
      </c>
      <c r="D28" s="39" t="str">
        <f>'DATA SISWA'!F21</f>
        <v>Ilyas Mubarok</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Ilyas Mubarok menunjukkan pemahaman dalam </v>
      </c>
      <c r="BD28" s="149" t="str">
        <f t="shared" si="6"/>
        <v xml:space="preserve">Ilyas Mubarok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Ilyas Mubarok menunjukkan pemahaman dalam </v>
      </c>
      <c r="FH28" s="44"/>
      <c r="FI28" s="44"/>
      <c r="FJ28" s="44" t="str">
        <f t="shared" si="60"/>
        <v xml:space="preserve">Ilyas Mubarok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x14ac:dyDescent="0.2">
      <c r="A29" s="35"/>
      <c r="B29" s="38"/>
      <c r="C29" s="37">
        <v>13</v>
      </c>
      <c r="D29" s="39" t="str">
        <f>'DATA SISWA'!F22</f>
        <v>JOLANDA PRATAMA</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Jolanda Pratama menunjukkan pemahaman dalam </v>
      </c>
      <c r="BD29" s="149" t="str">
        <f t="shared" si="6"/>
        <v xml:space="preserve">Jolanda Pratama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Jolanda Pratama menunjukkan pemahaman dalam </v>
      </c>
      <c r="FH29" s="44"/>
      <c r="FI29" s="44"/>
      <c r="FJ29" s="44" t="str">
        <f t="shared" si="60"/>
        <v xml:space="preserve">Jolanda Pratama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x14ac:dyDescent="0.2">
      <c r="A30" s="35"/>
      <c r="B30" s="38"/>
      <c r="C30" s="37">
        <v>14</v>
      </c>
      <c r="D30" s="39" t="str">
        <f>'DATA SISWA'!F23</f>
        <v>Kholiq Ar Rasyid</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Kholiq Ar Rasyid menunjukkan pemahaman dalam </v>
      </c>
      <c r="BD30" s="149" t="str">
        <f t="shared" si="6"/>
        <v xml:space="preserve">Kholiq Ar Rasyid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Kholiq Ar Rasyid menunjukkan pemahaman dalam </v>
      </c>
      <c r="FH30" s="44"/>
      <c r="FI30" s="44"/>
      <c r="FJ30" s="44" t="str">
        <f t="shared" si="60"/>
        <v xml:space="preserve">Kholiq Ar Rasyid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x14ac:dyDescent="0.2">
      <c r="A31" s="35"/>
      <c r="B31" s="38"/>
      <c r="C31" s="37">
        <v>15</v>
      </c>
      <c r="D31" s="39" t="str">
        <f>'DATA SISWA'!F24</f>
        <v>MOHAMAD IHSAN FADILA</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Mohamad Ihsan Fadila menunjukkan pemahaman dalam </v>
      </c>
      <c r="BD31" s="149" t="str">
        <f t="shared" si="6"/>
        <v xml:space="preserve">Mohamad Ihsan Fadila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Mohamad Ihsan Fadila menunjukkan pemahaman dalam </v>
      </c>
      <c r="FH31" s="44"/>
      <c r="FI31" s="44"/>
      <c r="FJ31" s="44" t="str">
        <f t="shared" si="60"/>
        <v xml:space="preserve">Mohamad Ihsan Fadila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x14ac:dyDescent="0.2">
      <c r="A32" s="35"/>
      <c r="B32" s="38"/>
      <c r="C32" s="37">
        <v>16</v>
      </c>
      <c r="D32" s="39" t="str">
        <f>'DATA SISWA'!F25</f>
        <v>Muhamad Reva Adi Pratama</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Muhamad Reva Adi Pratama menunjukkan pemahaman dalam </v>
      </c>
      <c r="BD32" s="149" t="str">
        <f t="shared" si="6"/>
        <v xml:space="preserve">Muhamad Reva Adi Pratama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Muhamad Reva Adi Pratama menunjukkan pemahaman dalam </v>
      </c>
      <c r="FH32" s="44"/>
      <c r="FI32" s="44"/>
      <c r="FJ32" s="44" t="str">
        <f t="shared" si="60"/>
        <v xml:space="preserve">Muhamad Reva Adi Pratama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x14ac:dyDescent="0.2">
      <c r="A33" s="35"/>
      <c r="B33" s="38"/>
      <c r="C33" s="37">
        <v>17</v>
      </c>
      <c r="D33" s="39" t="str">
        <f>'DATA SISWA'!F26</f>
        <v>MUHAMMAD RICKY RAMADHANI</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Muhammad Ricky Ramadhani menunjukkan pemahaman dalam </v>
      </c>
      <c r="BD33" s="149" t="str">
        <f t="shared" si="6"/>
        <v xml:space="preserve">Muhammad Ricky Ramadhani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Muhammad Ricky Ramadhani menunjukkan pemahaman dalam </v>
      </c>
      <c r="FH33" s="44"/>
      <c r="FI33" s="44"/>
      <c r="FJ33" s="44" t="str">
        <f t="shared" si="60"/>
        <v xml:space="preserve">Muhammad Ricky Ramadhani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x14ac:dyDescent="0.2">
      <c r="A34" s="35"/>
      <c r="B34" s="38"/>
      <c r="C34" s="37">
        <v>18</v>
      </c>
      <c r="D34" s="39" t="str">
        <f>'DATA SISWA'!F27</f>
        <v>MUHIBBIM ABDUL ROHMAN</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Muhibbim Abdul Rohman menunjukkan pemahaman dalam </v>
      </c>
      <c r="BD34" s="149" t="str">
        <f t="shared" si="6"/>
        <v xml:space="preserve">Muhibbim Abdul Rohman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Muhibbim Abdul Rohman menunjukkan pemahaman dalam </v>
      </c>
      <c r="FH34" s="44"/>
      <c r="FI34" s="44"/>
      <c r="FJ34" s="44" t="str">
        <f t="shared" si="60"/>
        <v xml:space="preserve">Muhibbim Abdul Rohman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x14ac:dyDescent="0.2">
      <c r="A35" s="35"/>
      <c r="B35" s="38"/>
      <c r="C35" s="37">
        <v>19</v>
      </c>
      <c r="D35" s="39" t="str">
        <f>'DATA SISWA'!F28</f>
        <v>NABIL OKTAMA PUTRA</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Nabil Oktama Putra menunjukkan pemahaman dalam </v>
      </c>
      <c r="BD35" s="149" t="str">
        <f t="shared" si="6"/>
        <v xml:space="preserve">Nabil Oktama Putra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Nabil Oktama Putra menunjukkan pemahaman dalam </v>
      </c>
      <c r="FH35" s="44"/>
      <c r="FI35" s="44"/>
      <c r="FJ35" s="44" t="str">
        <f t="shared" si="60"/>
        <v xml:space="preserve">Nabil Oktama Putra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x14ac:dyDescent="0.2">
      <c r="A36" s="35"/>
      <c r="B36" s="38"/>
      <c r="C36" s="37">
        <v>20</v>
      </c>
      <c r="D36" s="39" t="str">
        <f>'DATA SISWA'!F29</f>
        <v>Peri Gunawan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Peri Gunawan menunjukkan pemahaman dalam </v>
      </c>
      <c r="BD36" s="149" t="str">
        <f t="shared" si="6"/>
        <v xml:space="preserve">Peri Gunawan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Peri Gunawan menunjukkan pemahaman dalam </v>
      </c>
      <c r="FH36" s="44"/>
      <c r="FI36" s="44"/>
      <c r="FJ36" s="44" t="str">
        <f t="shared" si="60"/>
        <v xml:space="preserve">Peri Gunawan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x14ac:dyDescent="0.2">
      <c r="A37" s="35"/>
      <c r="B37" s="38"/>
      <c r="C37" s="37">
        <v>21</v>
      </c>
      <c r="D37" s="39" t="str">
        <f>'DATA SISWA'!F30</f>
        <v>Rahmat Aryanto</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Rahmat Aryanto menunjukkan pemahaman dalam </v>
      </c>
      <c r="BD37" s="149" t="str">
        <f t="shared" si="6"/>
        <v xml:space="preserve">Rahmat Aryanto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Rahmat Aryanto menunjukkan pemahaman dalam </v>
      </c>
      <c r="FH37" s="44"/>
      <c r="FI37" s="44"/>
      <c r="FJ37" s="44" t="str">
        <f t="shared" si="60"/>
        <v xml:space="preserve">Rahmat Aryanto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x14ac:dyDescent="0.2">
      <c r="A38" s="35"/>
      <c r="B38" s="38"/>
      <c r="C38" s="37">
        <v>22</v>
      </c>
      <c r="D38" s="39" t="str">
        <f>'DATA SISWA'!F31</f>
        <v>Rahmat Mahardika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Rahmat Mahardika menunjukkan pemahaman dalam </v>
      </c>
      <c r="BD38" s="149" t="str">
        <f t="shared" si="6"/>
        <v xml:space="preserve">Rahmat Mahardika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Rahmat Mahardika menunjukkan pemahaman dalam </v>
      </c>
      <c r="FH38" s="44"/>
      <c r="FI38" s="44"/>
      <c r="FJ38" s="44" t="str">
        <f t="shared" si="60"/>
        <v xml:space="preserve">Rahmat Mahardika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x14ac:dyDescent="0.2">
      <c r="A39" s="35"/>
      <c r="B39" s="38"/>
      <c r="C39" s="37">
        <v>23</v>
      </c>
      <c r="D39" s="39" t="str">
        <f>'DATA SISWA'!F32</f>
        <v>RASYA RIZKY RAMADHAN</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Rasya Rizky Ramadhan menunjukkan pemahaman dalam </v>
      </c>
      <c r="BD39" s="149" t="str">
        <f t="shared" si="6"/>
        <v xml:space="preserve">Rasya Rizky Ramadhan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Rasya Rizky Ramadhan menunjukkan pemahaman dalam </v>
      </c>
      <c r="FH39" s="44"/>
      <c r="FI39" s="44"/>
      <c r="FJ39" s="44" t="str">
        <f t="shared" si="60"/>
        <v xml:space="preserve">Rasya Rizky Ramadhan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ht="25.5" x14ac:dyDescent="0.2">
      <c r="A40" s="35"/>
      <c r="B40" s="38"/>
      <c r="C40" s="37">
        <v>24</v>
      </c>
      <c r="D40" s="39" t="str">
        <f>'DATA SISWA'!F33</f>
        <v>RIDHO ADIANSYAH</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Ridho Adiansyah menunjukkan pemahaman dalam </v>
      </c>
      <c r="BD40" s="149" t="str">
        <f t="shared" si="6"/>
        <v xml:space="preserve">Ridho Adiansyah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Ridho Adiansyah menunjukkan pemahaman dalam </v>
      </c>
      <c r="FH40" s="44"/>
      <c r="FI40" s="44"/>
      <c r="FJ40" s="44" t="str">
        <f t="shared" si="60"/>
        <v xml:space="preserve">Ridho Adiansyah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ht="25.5" x14ac:dyDescent="0.2">
      <c r="A41" s="35"/>
      <c r="B41" s="38"/>
      <c r="C41" s="37">
        <v>25</v>
      </c>
      <c r="D41" s="39" t="str">
        <f>'DATA SISWA'!F34</f>
        <v>SURYA EFENDI</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Surya Efendi menunjukkan pemahaman dalam </v>
      </c>
      <c r="BD41" s="149" t="str">
        <f t="shared" si="6"/>
        <v xml:space="preserve">Surya Efendi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Surya Efendi menunjukkan pemahaman dalam </v>
      </c>
      <c r="FH41" s="44"/>
      <c r="FI41" s="44"/>
      <c r="FJ41" s="44" t="str">
        <f t="shared" si="60"/>
        <v xml:space="preserve">Surya Efendi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ht="25.5" x14ac:dyDescent="0.2">
      <c r="A42" s="35"/>
      <c r="B42" s="38"/>
      <c r="C42" s="37">
        <v>26</v>
      </c>
      <c r="D42" s="39" t="str">
        <f>'DATA SISWA'!F35</f>
        <v>VAREL PRATAMA. S</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Varel Pratama. S menunjukkan pemahaman dalam </v>
      </c>
      <c r="BD42" s="149" t="str">
        <f t="shared" si="6"/>
        <v xml:space="preserve">Varel Pratama. S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Varel Pratama. S menunjukkan pemahaman dalam </v>
      </c>
      <c r="FH42" s="44"/>
      <c r="FI42" s="44"/>
      <c r="FJ42" s="44" t="str">
        <f t="shared" si="60"/>
        <v xml:space="preserve">Varel Pratama. S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ht="25.5" x14ac:dyDescent="0.2">
      <c r="A43" s="35"/>
      <c r="B43" s="38"/>
      <c r="C43" s="37">
        <v>27</v>
      </c>
      <c r="D43" s="39" t="str">
        <f>'DATA SISWA'!F36</f>
        <v>Y.DEVIN</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Y.Devin menunjukkan pemahaman dalam </v>
      </c>
      <c r="BD43" s="149" t="str">
        <f t="shared" si="6"/>
        <v xml:space="preserve">Y.Devin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Y.Devin menunjukkan pemahaman dalam </v>
      </c>
      <c r="FH43" s="44"/>
      <c r="FI43" s="44"/>
      <c r="FJ43" s="44" t="str">
        <f t="shared" si="60"/>
        <v xml:space="preserve">Y.Devin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x14ac:dyDescent="0.2">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x14ac:dyDescent="0.2">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x14ac:dyDescent="0.2">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x14ac:dyDescent="0.2">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x14ac:dyDescent="0.2">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x14ac:dyDescent="0.2">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x14ac:dyDescent="0.2">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x14ac:dyDescent="0.2">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x14ac:dyDescent="0.2">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x14ac:dyDescent="0.2">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x14ac:dyDescent="0.2">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x14ac:dyDescent="0.2">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x14ac:dyDescent="0.2">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x14ac:dyDescent="0.2">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x14ac:dyDescent="0.2">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x14ac:dyDescent="0.2">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xr:uid="{00000000-0002-0000-3000-000000000000}">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xr:uid="{00000000-0002-0000-3000-000001000000}">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2"/>
  <dimension ref="A1:P26"/>
  <sheetViews>
    <sheetView workbookViewId="0">
      <selection activeCell="C20" sqref="C20:E21"/>
    </sheetView>
  </sheetViews>
  <sheetFormatPr defaultRowHeight="15" x14ac:dyDescent="0.25"/>
  <cols>
    <col min="1" max="1" width="3.42578125" customWidth="1"/>
    <col min="2" max="2" width="13.42578125" customWidth="1"/>
    <col min="16" max="16" width="4.42578125" customWidth="1"/>
  </cols>
  <sheetData>
    <row r="1" spans="1:16" x14ac:dyDescent="0.25">
      <c r="A1" s="294"/>
      <c r="B1" s="2"/>
      <c r="C1" s="2"/>
      <c r="D1" s="2"/>
      <c r="E1" s="2"/>
      <c r="F1" s="2"/>
      <c r="G1" s="2"/>
      <c r="H1" s="2"/>
      <c r="I1" s="2"/>
      <c r="J1" s="2"/>
      <c r="K1" s="2"/>
      <c r="L1" s="2"/>
      <c r="M1" s="2"/>
      <c r="N1" s="2"/>
      <c r="O1" s="2"/>
      <c r="P1" s="2"/>
    </row>
    <row r="2" spans="1:16" x14ac:dyDescent="0.25">
      <c r="A2" s="2"/>
      <c r="B2" s="1"/>
      <c r="C2" s="1"/>
      <c r="D2" s="1"/>
      <c r="E2" s="1"/>
      <c r="F2" s="1"/>
      <c r="G2" s="1"/>
      <c r="H2" s="1"/>
      <c r="I2" s="1"/>
      <c r="J2" s="1"/>
      <c r="K2" s="1"/>
      <c r="L2" s="1"/>
      <c r="M2" s="1"/>
      <c r="N2" s="1"/>
      <c r="O2" s="1"/>
      <c r="P2" s="2"/>
    </row>
    <row r="3" spans="1:16" ht="26.25" customHeight="1" x14ac:dyDescent="0.25">
      <c r="A3" s="2"/>
      <c r="B3" s="342" t="s">
        <v>153</v>
      </c>
      <c r="C3" s="342"/>
      <c r="D3" s="342"/>
      <c r="E3" s="342"/>
      <c r="F3" s="342"/>
      <c r="G3" s="342"/>
      <c r="H3" s="342"/>
      <c r="I3" s="342"/>
      <c r="J3" s="342"/>
      <c r="K3" s="342"/>
      <c r="L3" s="342"/>
      <c r="M3" s="342"/>
      <c r="N3" s="342"/>
      <c r="O3" s="342"/>
      <c r="P3" s="2"/>
    </row>
    <row r="4" spans="1:16" x14ac:dyDescent="0.25">
      <c r="A4" s="2"/>
      <c r="B4" s="1"/>
      <c r="C4" s="1"/>
      <c r="D4" s="1"/>
      <c r="E4" s="1"/>
      <c r="F4" s="1"/>
      <c r="G4" s="1"/>
      <c r="H4" s="1"/>
      <c r="I4" s="1"/>
      <c r="J4" s="1"/>
      <c r="K4" s="1"/>
      <c r="L4" s="1"/>
      <c r="M4" s="1"/>
      <c r="N4" s="1"/>
      <c r="O4" s="1"/>
      <c r="P4" s="2"/>
    </row>
    <row r="5" spans="1:16" x14ac:dyDescent="0.25">
      <c r="A5" s="2"/>
      <c r="B5" s="26" t="s">
        <v>154</v>
      </c>
      <c r="C5" s="28"/>
      <c r="D5" s="1"/>
      <c r="E5" s="1"/>
      <c r="F5" s="1"/>
      <c r="G5" s="1"/>
      <c r="H5" s="1"/>
      <c r="I5" s="1"/>
      <c r="J5" s="1"/>
      <c r="K5" s="1"/>
      <c r="L5" s="1"/>
      <c r="M5" s="1"/>
      <c r="N5" s="1"/>
      <c r="O5" s="1"/>
      <c r="P5" s="2"/>
    </row>
    <row r="6" spans="1:16" x14ac:dyDescent="0.25">
      <c r="A6" s="2"/>
      <c r="B6" s="26" t="s">
        <v>155</v>
      </c>
      <c r="C6" s="28"/>
      <c r="D6" s="1"/>
      <c r="E6" s="1"/>
      <c r="F6" s="1"/>
      <c r="G6" s="1"/>
      <c r="H6" s="1"/>
      <c r="I6" s="1"/>
      <c r="J6" s="1"/>
      <c r="K6" s="1"/>
      <c r="L6" s="1"/>
      <c r="M6" s="1"/>
      <c r="N6" s="1"/>
      <c r="O6" s="1"/>
      <c r="P6" s="2"/>
    </row>
    <row r="7" spans="1:16" x14ac:dyDescent="0.25">
      <c r="A7" s="2"/>
      <c r="B7" s="1"/>
      <c r="C7" s="1"/>
      <c r="D7" s="1"/>
      <c r="E7" s="1"/>
      <c r="F7" s="1"/>
      <c r="G7" s="1"/>
      <c r="H7" s="1"/>
      <c r="I7" s="1"/>
      <c r="J7" s="1"/>
      <c r="K7" s="1"/>
      <c r="L7" s="1"/>
      <c r="M7" s="1"/>
      <c r="N7" s="1"/>
      <c r="O7" s="1"/>
      <c r="P7" s="2"/>
    </row>
    <row r="8" spans="1:16" x14ac:dyDescent="0.25">
      <c r="A8" s="2"/>
      <c r="B8" s="1"/>
      <c r="C8" s="363" t="str">
        <f>INTRAKURIKULER!$D$9</f>
        <v>Pendidikan Agama dan Budi Pekerti</v>
      </c>
      <c r="D8" s="363"/>
      <c r="E8" s="363"/>
      <c r="F8" s="1"/>
      <c r="G8" s="336" t="str">
        <f>INTRAKURIKULER!D14</f>
        <v>Muatan Lokal</v>
      </c>
      <c r="H8" s="337"/>
      <c r="I8" s="338"/>
      <c r="J8" s="1"/>
      <c r="K8" s="336" t="str">
        <f>INTRAKURIKULER!D19</f>
        <v>Mapel Pilihan</v>
      </c>
      <c r="L8" s="337"/>
      <c r="M8" s="338"/>
      <c r="N8" s="1"/>
      <c r="O8" s="1"/>
      <c r="P8" s="2"/>
    </row>
    <row r="9" spans="1:16" x14ac:dyDescent="0.25">
      <c r="A9" s="2"/>
      <c r="B9" s="1"/>
      <c r="C9" s="363"/>
      <c r="D9" s="363"/>
      <c r="E9" s="363"/>
      <c r="F9" s="1"/>
      <c r="G9" s="339"/>
      <c r="H9" s="340"/>
      <c r="I9" s="341"/>
      <c r="J9" s="1"/>
      <c r="K9" s="339"/>
      <c r="L9" s="340"/>
      <c r="M9" s="341"/>
      <c r="N9" s="1"/>
      <c r="O9" s="1"/>
      <c r="P9" s="2"/>
    </row>
    <row r="10" spans="1:16" x14ac:dyDescent="0.25">
      <c r="A10" s="2"/>
      <c r="B10" s="1"/>
      <c r="C10" s="1"/>
      <c r="D10" s="1"/>
      <c r="E10" s="1"/>
      <c r="F10" s="1"/>
      <c r="G10" s="1"/>
      <c r="H10" s="1"/>
      <c r="I10" s="1"/>
      <c r="J10" s="1"/>
      <c r="K10" s="1"/>
      <c r="L10" s="1"/>
      <c r="M10" s="1"/>
      <c r="N10" s="1"/>
      <c r="O10" s="1"/>
      <c r="P10" s="2"/>
    </row>
    <row r="11" spans="1:16" x14ac:dyDescent="0.25">
      <c r="A11" s="2"/>
      <c r="B11" s="1"/>
      <c r="C11" s="336" t="str">
        <f>INTRAKURIKULER!$D$10</f>
        <v>Pendidikan Pancasila</v>
      </c>
      <c r="D11" s="337"/>
      <c r="E11" s="338"/>
      <c r="F11" s="1"/>
      <c r="G11" s="336" t="str">
        <f>INTRAKURIKULER!D15</f>
        <v>Matematika</v>
      </c>
      <c r="H11" s="337"/>
      <c r="I11" s="338"/>
      <c r="J11" s="1"/>
      <c r="K11" s="336">
        <f>INTRAKURIKULER!D20</f>
        <v>0</v>
      </c>
      <c r="L11" s="337"/>
      <c r="M11" s="338"/>
      <c r="N11" s="1"/>
      <c r="O11" s="1"/>
      <c r="P11" s="2"/>
    </row>
    <row r="12" spans="1:16" x14ac:dyDescent="0.25">
      <c r="A12" s="2"/>
      <c r="B12" s="295"/>
      <c r="C12" s="339"/>
      <c r="D12" s="340"/>
      <c r="E12" s="341"/>
      <c r="F12" s="1"/>
      <c r="G12" s="339"/>
      <c r="H12" s="340"/>
      <c r="I12" s="341"/>
      <c r="J12" s="1"/>
      <c r="K12" s="339"/>
      <c r="L12" s="340"/>
      <c r="M12" s="341"/>
      <c r="N12" s="1"/>
      <c r="O12" s="1"/>
      <c r="P12" s="2"/>
    </row>
    <row r="13" spans="1:16" x14ac:dyDescent="0.25">
      <c r="A13" s="2"/>
      <c r="B13" s="1"/>
      <c r="C13" s="1"/>
      <c r="D13" s="1"/>
      <c r="E13" s="1"/>
      <c r="F13" s="1"/>
      <c r="G13" s="1"/>
      <c r="H13" s="1"/>
      <c r="I13" s="1"/>
      <c r="J13" s="1"/>
      <c r="K13" s="1"/>
      <c r="L13" s="1"/>
      <c r="M13" s="1"/>
      <c r="N13" s="1"/>
      <c r="O13" s="1"/>
      <c r="P13" s="2"/>
    </row>
    <row r="14" spans="1:16" x14ac:dyDescent="0.25">
      <c r="A14" s="2"/>
      <c r="B14" s="1"/>
      <c r="C14" s="336" t="str">
        <f>INTRAKURIKULER!$D$11</f>
        <v>Bahasa Indonesia</v>
      </c>
      <c r="D14" s="337"/>
      <c r="E14" s="338"/>
      <c r="F14" s="1"/>
      <c r="G14" s="336" t="str">
        <f>INTRAKURIKULER!D16</f>
        <v>Bahasa Inggris</v>
      </c>
      <c r="H14" s="337"/>
      <c r="I14" s="338"/>
      <c r="J14" s="1"/>
      <c r="K14" s="336">
        <f>INTRAKURIKULER!D21</f>
        <v>0</v>
      </c>
      <c r="L14" s="337"/>
      <c r="M14" s="338"/>
      <c r="N14" s="1"/>
      <c r="O14" s="1"/>
      <c r="P14" s="2"/>
    </row>
    <row r="15" spans="1:16" x14ac:dyDescent="0.25">
      <c r="A15" s="2"/>
      <c r="B15" s="1"/>
      <c r="C15" s="339"/>
      <c r="D15" s="340"/>
      <c r="E15" s="341"/>
      <c r="F15" s="1"/>
      <c r="G15" s="339"/>
      <c r="H15" s="340"/>
      <c r="I15" s="341"/>
      <c r="J15" s="1"/>
      <c r="K15" s="339"/>
      <c r="L15" s="340"/>
      <c r="M15" s="341"/>
      <c r="N15" s="1"/>
      <c r="O15" s="1"/>
      <c r="P15" s="2"/>
    </row>
    <row r="16" spans="1:16" x14ac:dyDescent="0.25">
      <c r="A16" s="2"/>
      <c r="B16" s="1"/>
      <c r="C16" s="1"/>
      <c r="D16" s="1"/>
      <c r="E16" s="1"/>
      <c r="F16" s="1"/>
      <c r="G16" s="1"/>
      <c r="H16" s="1"/>
      <c r="I16" s="1"/>
      <c r="J16" s="1"/>
      <c r="K16" s="1"/>
      <c r="L16" s="1"/>
      <c r="M16" s="1"/>
      <c r="N16" s="1"/>
      <c r="O16" s="1"/>
      <c r="P16" s="2"/>
    </row>
    <row r="17" spans="1:16" x14ac:dyDescent="0.25">
      <c r="A17" s="2"/>
      <c r="B17" s="1"/>
      <c r="C17" s="336" t="str">
        <f>INTRAKURIKULER!$D$12</f>
        <v>Pendidikan Jasmani Olahraga dan Kesehatan</v>
      </c>
      <c r="D17" s="337"/>
      <c r="E17" s="338"/>
      <c r="F17" s="1"/>
      <c r="G17" s="336" t="str">
        <f>INTRAKURIKULER!D17</f>
        <v>Teknik Sepeda Motor</v>
      </c>
      <c r="H17" s="337"/>
      <c r="I17" s="338"/>
      <c r="J17" s="1"/>
      <c r="K17" s="336">
        <f>INTRAKURIKULER!D22</f>
        <v>0</v>
      </c>
      <c r="L17" s="337"/>
      <c r="M17" s="338"/>
      <c r="N17" s="1"/>
      <c r="O17" s="1"/>
      <c r="P17" s="2"/>
    </row>
    <row r="18" spans="1:16" x14ac:dyDescent="0.25">
      <c r="A18" s="2"/>
      <c r="B18" s="1"/>
      <c r="C18" s="339"/>
      <c r="D18" s="340"/>
      <c r="E18" s="341"/>
      <c r="F18" s="1"/>
      <c r="G18" s="339"/>
      <c r="H18" s="340"/>
      <c r="I18" s="341"/>
      <c r="J18" s="1"/>
      <c r="K18" s="339"/>
      <c r="L18" s="340"/>
      <c r="M18" s="341"/>
      <c r="N18" s="1"/>
      <c r="O18" s="1"/>
      <c r="P18" s="2"/>
    </row>
    <row r="19" spans="1:16" x14ac:dyDescent="0.25">
      <c r="A19" s="2"/>
      <c r="B19" s="1"/>
      <c r="C19" s="1"/>
      <c r="D19" s="1"/>
      <c r="E19" s="1"/>
      <c r="F19" s="1"/>
      <c r="G19" s="26"/>
      <c r="H19" s="26"/>
      <c r="I19" s="26"/>
      <c r="J19" s="1"/>
      <c r="K19" s="1"/>
      <c r="L19" s="1"/>
      <c r="M19" s="1"/>
      <c r="N19" s="1"/>
      <c r="O19" s="1"/>
      <c r="P19" s="2"/>
    </row>
    <row r="20" spans="1:16" x14ac:dyDescent="0.25">
      <c r="A20" s="2"/>
      <c r="B20" s="1"/>
      <c r="C20" s="336" t="str">
        <f>INTRAKURIKULER!$D$13</f>
        <v>Sejarah</v>
      </c>
      <c r="D20" s="337"/>
      <c r="E20" s="338"/>
      <c r="F20" s="1"/>
      <c r="G20" s="336" t="str">
        <f>INTRAKURIKULER!D18</f>
        <v>Projek Kreatif dan Kewirausahaan</v>
      </c>
      <c r="H20" s="337"/>
      <c r="I20" s="338"/>
      <c r="J20" s="1"/>
      <c r="K20" s="336">
        <f>INTRAKURIKULER!D23</f>
        <v>0</v>
      </c>
      <c r="L20" s="337"/>
      <c r="M20" s="338"/>
      <c r="N20" s="1"/>
      <c r="O20" s="1"/>
      <c r="P20" s="2"/>
    </row>
    <row r="21" spans="1:16" x14ac:dyDescent="0.25">
      <c r="A21" s="2"/>
      <c r="B21" s="1"/>
      <c r="C21" s="339"/>
      <c r="D21" s="340"/>
      <c r="E21" s="341"/>
      <c r="F21" s="1"/>
      <c r="G21" s="339"/>
      <c r="H21" s="340"/>
      <c r="I21" s="341"/>
      <c r="J21" s="1"/>
      <c r="K21" s="339"/>
      <c r="L21" s="340"/>
      <c r="M21" s="341"/>
      <c r="N21" s="1"/>
      <c r="O21" s="1"/>
      <c r="P21" s="2"/>
    </row>
    <row r="22" spans="1:16" x14ac:dyDescent="0.25">
      <c r="A22" s="2"/>
      <c r="B22" s="1"/>
      <c r="C22" s="1"/>
      <c r="D22" s="1"/>
      <c r="E22" s="1"/>
      <c r="F22" s="1"/>
      <c r="G22" s="1"/>
      <c r="H22" s="1"/>
      <c r="I22" s="1"/>
      <c r="J22" s="1"/>
      <c r="K22" s="1"/>
      <c r="L22" s="1"/>
      <c r="M22" s="1"/>
      <c r="N22" s="1"/>
      <c r="O22" s="1"/>
      <c r="P22" s="2"/>
    </row>
    <row r="23" spans="1:16" x14ac:dyDescent="0.25">
      <c r="A23" s="2"/>
      <c r="B23" s="1"/>
      <c r="C23" s="1"/>
      <c r="D23" s="1"/>
      <c r="E23" s="1"/>
      <c r="F23" s="1"/>
      <c r="G23" s="1"/>
      <c r="H23" s="1"/>
      <c r="I23" s="1"/>
      <c r="J23" s="1"/>
      <c r="K23" s="1"/>
      <c r="L23" s="1"/>
      <c r="M23" s="1"/>
      <c r="N23" s="1"/>
      <c r="O23" s="1"/>
      <c r="P23" s="2"/>
    </row>
    <row r="24" spans="1:16" x14ac:dyDescent="0.25">
      <c r="A24" s="2"/>
      <c r="B24" s="1"/>
      <c r="C24" s="1"/>
      <c r="D24" s="1"/>
      <c r="E24" s="1"/>
      <c r="F24" s="1"/>
      <c r="G24" s="1"/>
      <c r="H24" s="1"/>
      <c r="I24" s="1"/>
      <c r="J24" s="1"/>
      <c r="K24" s="1"/>
      <c r="L24" s="1"/>
      <c r="M24" s="1"/>
      <c r="N24" s="1"/>
      <c r="O24" s="1"/>
      <c r="P24" s="2"/>
    </row>
    <row r="25" spans="1:16" x14ac:dyDescent="0.25">
      <c r="A25" s="2"/>
      <c r="B25" s="1"/>
      <c r="C25" s="1"/>
      <c r="D25" s="1"/>
      <c r="E25" s="1"/>
      <c r="F25" s="1"/>
      <c r="G25" s="1"/>
      <c r="H25" s="1"/>
      <c r="I25" s="1"/>
      <c r="J25" s="1"/>
      <c r="K25" s="1"/>
      <c r="L25" s="1"/>
      <c r="M25" s="1"/>
      <c r="N25" s="1"/>
      <c r="O25" s="1"/>
      <c r="P25" s="2"/>
    </row>
    <row r="26" spans="1:16" x14ac:dyDescent="0.25">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xr:uid="{00000000-0004-0000-3100-000000000000}"/>
    <hyperlink ref="C11:E12" location="'S2'!A1" display="'S2'!A1" xr:uid="{00000000-0004-0000-3100-000001000000}"/>
    <hyperlink ref="C14:E15" location="'S3'!A1" display="'S3'!A1" xr:uid="{00000000-0004-0000-3100-000002000000}"/>
    <hyperlink ref="C17:E18" location="'S4'!A1" display="'S4'!A1" xr:uid="{00000000-0004-0000-3100-000003000000}"/>
    <hyperlink ref="C20:E21" location="'S5'!A1" display="'S5'!A1" xr:uid="{00000000-0004-0000-3100-000004000000}"/>
    <hyperlink ref="G8:I9" location="'S6'!A1" display="'S6'!A1" xr:uid="{00000000-0004-0000-3100-000005000000}"/>
    <hyperlink ref="G11:I12" location="'S7'!A1" display="'S7'!A1" xr:uid="{00000000-0004-0000-3100-000006000000}"/>
    <hyperlink ref="G14:I15" location="'S8'!A1" display="'S8'!A1" xr:uid="{00000000-0004-0000-3100-000007000000}"/>
    <hyperlink ref="G17:I18" location="'S9'!A1" display="'S9'!A1" xr:uid="{00000000-0004-0000-3100-000008000000}"/>
    <hyperlink ref="G20:I21" location="'S10'!A1" display="'S10'!A1" xr:uid="{00000000-0004-0000-3100-000009000000}"/>
    <hyperlink ref="K8:M9" location="'S11'!A1" display="'S11'!A1" xr:uid="{00000000-0004-0000-3100-00000A000000}"/>
    <hyperlink ref="K11:M12" location="'S12'!A1" display="'S12'!A1" xr:uid="{00000000-0004-0000-3100-00000B000000}"/>
    <hyperlink ref="K14:M15" location="'S13'!A1" display="'S13'!A1" xr:uid="{00000000-0004-0000-3100-00000C000000}"/>
    <hyperlink ref="K17:M18" location="'S14'!A1" display="'S14'!A1" xr:uid="{00000000-0004-0000-3100-00000D000000}"/>
    <hyperlink ref="K20:M21" location="'S15'!A1" display="'S15'!A1" xr:uid="{00000000-0004-0000-3100-00000E000000}"/>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3"/>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"&amp;INTRAKURIKULER!D9</f>
        <v>MATA PELAJARAN Pendidikan Agama dan Budi Pekerti</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4"/>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"&amp;INTRAKURIKULER!D10</f>
        <v>MATA PELAJARAN Pendidikan Pancasila</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5"/>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"&amp;INTRAKURIKULER!D11</f>
        <v>MATA PELAJARAN Bahasa Indonesia</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6"/>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"&amp;INTRAKURIKULER!D12</f>
        <v>MATA PELAJARAN Pendidikan Jasmani Olahraga dan Kesehatan</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7"/>
  <dimension ref="A1:AC71"/>
  <sheetViews>
    <sheetView workbookViewId="0">
      <selection activeCell="K44" sqref="K4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"&amp;INTRAKURIKULER!D13</f>
        <v>MATA PELAJARAN Sejarah</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5'!D8</f>
        <v>Menganalisis tentang akulturasi dan asimilasi budaya nusantara</v>
      </c>
      <c r="F15" s="62" t="str">
        <f>'LM 5'!D9</f>
        <v>Memahami tentang akulturasi dan asimilasi budaya nusantara</v>
      </c>
      <c r="G15" s="62" t="str">
        <f>'LM 5'!D10</f>
        <v>C</v>
      </c>
      <c r="H15" s="62" t="str">
        <f>'LM 5'!D11</f>
        <v>D</v>
      </c>
      <c r="I15" s="62" t="str">
        <f>'LM 5'!D12</f>
        <v>E</v>
      </c>
      <c r="J15" s="62" t="str">
        <f>'LM 5'!D13</f>
        <v>F</v>
      </c>
      <c r="K15" s="62" t="str">
        <f>'LM 5'!D14</f>
        <v>G</v>
      </c>
      <c r="L15" s="62" t="str">
        <f>'LM 5'!D15</f>
        <v>H</v>
      </c>
      <c r="M15" s="62" t="str">
        <f>'LM 5'!D16</f>
        <v>I</v>
      </c>
      <c r="N15" s="62" t="str">
        <f>'LM 5'!D17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v>81</v>
      </c>
      <c r="F16" s="63">
        <v>80</v>
      </c>
      <c r="G16" s="63"/>
      <c r="H16" s="63"/>
      <c r="I16" s="63"/>
      <c r="J16" s="63"/>
      <c r="K16" s="63"/>
      <c r="L16" s="63"/>
      <c r="M16" s="63"/>
      <c r="N16" s="63"/>
      <c r="O16" s="64">
        <f>IFERROR(AVERAGE(E16:N16),"-")</f>
        <v>80.5</v>
      </c>
      <c r="P16" s="64"/>
      <c r="Q16" s="64"/>
      <c r="R16" s="64" t="str">
        <f>IFERROR(AVERAGE(P16:Q16),"-")</f>
        <v>-</v>
      </c>
      <c r="S16" s="37">
        <f>IFERROR(AVERAGE(O16,R16),"-")</f>
        <v>80.5</v>
      </c>
      <c r="T16" s="55"/>
      <c r="U16" s="35"/>
      <c r="V16" s="44"/>
      <c r="W16" s="44"/>
      <c r="X16" s="44"/>
      <c r="Y16" s="44"/>
      <c r="Z16" s="44"/>
      <c r="AA16" s="44"/>
      <c r="AB16" s="44"/>
      <c r="AC16" s="44"/>
    </row>
    <row r="17" spans="1:29" x14ac:dyDescent="0.2">
      <c r="A17" s="35"/>
      <c r="B17" s="55"/>
      <c r="C17" s="37">
        <v>2</v>
      </c>
      <c r="D17" s="39" t="str">
        <f>'DATA SISWA'!F11</f>
        <v>ALBITRA DESTA WARDANANG</v>
      </c>
      <c r="E17" s="63">
        <v>85</v>
      </c>
      <c r="F17" s="63">
        <v>84</v>
      </c>
      <c r="G17" s="63"/>
      <c r="H17" s="63"/>
      <c r="I17" s="63"/>
      <c r="J17" s="63"/>
      <c r="K17" s="63"/>
      <c r="L17" s="63"/>
      <c r="M17" s="63"/>
      <c r="N17" s="63"/>
      <c r="O17" s="64">
        <f t="shared" ref="O17:O55" si="0">IFERROR(AVERAGE(E17:N17),"-")</f>
        <v>84.5</v>
      </c>
      <c r="P17" s="64"/>
      <c r="Q17" s="64"/>
      <c r="R17" s="64" t="str">
        <f t="shared" ref="R17:R55" si="1">IFERROR(AVERAGE(P17:Q17),"-")</f>
        <v>-</v>
      </c>
      <c r="S17" s="37">
        <f t="shared" ref="S17:S55" si="2">IFERROR(AVERAGE(O17,R17),"-")</f>
        <v>84.5</v>
      </c>
      <c r="T17" s="55"/>
      <c r="U17" s="35"/>
      <c r="V17" s="44"/>
      <c r="W17" s="44"/>
      <c r="X17" s="44"/>
      <c r="Y17" s="44"/>
      <c r="Z17" s="44"/>
      <c r="AA17" s="44"/>
      <c r="AB17" s="44"/>
      <c r="AC17" s="44"/>
    </row>
    <row r="18" spans="1:29" x14ac:dyDescent="0.2">
      <c r="A18" s="35"/>
      <c r="B18" s="55"/>
      <c r="C18" s="37">
        <v>3</v>
      </c>
      <c r="D18" s="39" t="str">
        <f>'DATA SISWA'!F12</f>
        <v>Albyanza Phipo Inzaghi</v>
      </c>
      <c r="E18" s="63">
        <v>79</v>
      </c>
      <c r="F18" s="63">
        <v>79</v>
      </c>
      <c r="G18" s="63"/>
      <c r="H18" s="63"/>
      <c r="I18" s="63"/>
      <c r="J18" s="63"/>
      <c r="K18" s="63"/>
      <c r="L18" s="63"/>
      <c r="M18" s="63"/>
      <c r="N18" s="63"/>
      <c r="O18" s="64">
        <f t="shared" si="0"/>
        <v>79</v>
      </c>
      <c r="P18" s="64"/>
      <c r="Q18" s="64"/>
      <c r="R18" s="64" t="str">
        <f t="shared" si="1"/>
        <v>-</v>
      </c>
      <c r="S18" s="37">
        <f t="shared" si="2"/>
        <v>79</v>
      </c>
      <c r="T18" s="55"/>
      <c r="U18" s="35"/>
      <c r="V18" s="44"/>
      <c r="W18" s="44"/>
      <c r="X18" s="44"/>
      <c r="Y18" s="44"/>
      <c r="Z18" s="44"/>
      <c r="AA18" s="44"/>
      <c r="AB18" s="44"/>
      <c r="AC18" s="44"/>
    </row>
    <row r="19" spans="1:29" x14ac:dyDescent="0.2">
      <c r="A19" s="35"/>
      <c r="B19" s="55"/>
      <c r="C19" s="37">
        <v>4</v>
      </c>
      <c r="D19" s="39" t="str">
        <f>'DATA SISWA'!F13</f>
        <v>ALDINO DWI SETIAWAN</v>
      </c>
      <c r="E19" s="63">
        <v>81</v>
      </c>
      <c r="F19" s="63">
        <v>80</v>
      </c>
      <c r="G19" s="63"/>
      <c r="H19" s="63"/>
      <c r="I19" s="63"/>
      <c r="J19" s="63"/>
      <c r="K19" s="63"/>
      <c r="L19" s="63"/>
      <c r="M19" s="63"/>
      <c r="N19" s="63"/>
      <c r="O19" s="64">
        <f t="shared" si="0"/>
        <v>80.5</v>
      </c>
      <c r="P19" s="64"/>
      <c r="Q19" s="64"/>
      <c r="R19" s="64" t="str">
        <f t="shared" si="1"/>
        <v>-</v>
      </c>
      <c r="S19" s="37">
        <f t="shared" si="2"/>
        <v>80.5</v>
      </c>
      <c r="T19" s="55"/>
      <c r="U19" s="35"/>
      <c r="V19" s="44"/>
      <c r="W19" s="44"/>
      <c r="X19" s="44"/>
      <c r="Y19" s="44"/>
      <c r="Z19" s="44"/>
      <c r="AA19" s="44"/>
      <c r="AB19" s="44"/>
      <c r="AC19" s="44"/>
    </row>
    <row r="20" spans="1:29" x14ac:dyDescent="0.2">
      <c r="A20" s="35"/>
      <c r="B20" s="55"/>
      <c r="C20" s="37">
        <v>5</v>
      </c>
      <c r="D20" s="39" t="str">
        <f>'DATA SISWA'!F14</f>
        <v>ANDIKA SURYA PANCA</v>
      </c>
      <c r="E20" s="63">
        <v>81</v>
      </c>
      <c r="F20" s="63">
        <v>79</v>
      </c>
      <c r="G20" s="63"/>
      <c r="H20" s="63"/>
      <c r="I20" s="63"/>
      <c r="J20" s="63"/>
      <c r="K20" s="63"/>
      <c r="L20" s="63"/>
      <c r="M20" s="63"/>
      <c r="N20" s="63"/>
      <c r="O20" s="64">
        <f t="shared" si="0"/>
        <v>80</v>
      </c>
      <c r="P20" s="64"/>
      <c r="Q20" s="64"/>
      <c r="R20" s="64" t="str">
        <f t="shared" si="1"/>
        <v>-</v>
      </c>
      <c r="S20" s="37">
        <f t="shared" si="2"/>
        <v>80</v>
      </c>
      <c r="T20" s="55"/>
      <c r="U20" s="35"/>
      <c r="V20" s="44"/>
      <c r="W20" s="44"/>
      <c r="X20" s="44"/>
      <c r="Y20" s="44"/>
      <c r="Z20" s="44"/>
      <c r="AA20" s="44"/>
      <c r="AB20" s="44"/>
      <c r="AC20" s="44"/>
    </row>
    <row r="21" spans="1:29" x14ac:dyDescent="0.2">
      <c r="A21" s="35"/>
      <c r="B21" s="55"/>
      <c r="C21" s="37">
        <v>6</v>
      </c>
      <c r="D21" s="39" t="str">
        <f>'DATA SISWA'!F15</f>
        <v>DAVA AFREZA</v>
      </c>
      <c r="E21" s="63">
        <v>81</v>
      </c>
      <c r="F21" s="63">
        <v>81</v>
      </c>
      <c r="G21" s="63"/>
      <c r="H21" s="63"/>
      <c r="I21" s="63"/>
      <c r="J21" s="63"/>
      <c r="K21" s="63"/>
      <c r="L21" s="63"/>
      <c r="M21" s="63"/>
      <c r="N21" s="63"/>
      <c r="O21" s="64">
        <f t="shared" si="0"/>
        <v>81</v>
      </c>
      <c r="P21" s="64"/>
      <c r="Q21" s="64"/>
      <c r="R21" s="64" t="str">
        <f t="shared" si="1"/>
        <v>-</v>
      </c>
      <c r="S21" s="37">
        <f t="shared" si="2"/>
        <v>81</v>
      </c>
      <c r="T21" s="55"/>
      <c r="U21" s="35"/>
      <c r="V21" s="44"/>
      <c r="W21" s="44"/>
      <c r="X21" s="44"/>
      <c r="Y21" s="44"/>
      <c r="Z21" s="44"/>
      <c r="AA21" s="44"/>
      <c r="AB21" s="44"/>
      <c r="AC21" s="44"/>
    </row>
    <row r="22" spans="1:29" x14ac:dyDescent="0.2">
      <c r="A22" s="35"/>
      <c r="B22" s="55"/>
      <c r="C22" s="37">
        <v>7</v>
      </c>
      <c r="D22" s="39" t="str">
        <f>'DATA SISWA'!F16</f>
        <v>DESTA SINAR WINATA</v>
      </c>
      <c r="E22" s="63">
        <v>81</v>
      </c>
      <c r="F22" s="63">
        <v>80</v>
      </c>
      <c r="G22" s="63"/>
      <c r="H22" s="63"/>
      <c r="I22" s="63"/>
      <c r="J22" s="63"/>
      <c r="K22" s="63"/>
      <c r="L22" s="63"/>
      <c r="M22" s="63"/>
      <c r="N22" s="63"/>
      <c r="O22" s="64">
        <f t="shared" si="0"/>
        <v>80.5</v>
      </c>
      <c r="P22" s="64"/>
      <c r="Q22" s="64"/>
      <c r="R22" s="64" t="str">
        <f t="shared" si="1"/>
        <v>-</v>
      </c>
      <c r="S22" s="37">
        <f t="shared" si="2"/>
        <v>80.5</v>
      </c>
      <c r="T22" s="55"/>
      <c r="U22" s="35"/>
      <c r="V22" s="44"/>
      <c r="W22" s="44"/>
      <c r="X22" s="44"/>
      <c r="Y22" s="44"/>
      <c r="Z22" s="44"/>
      <c r="AA22" s="44"/>
      <c r="AB22" s="44"/>
      <c r="AC22" s="44"/>
    </row>
    <row r="23" spans="1:29" x14ac:dyDescent="0.2">
      <c r="A23" s="35"/>
      <c r="B23" s="55"/>
      <c r="C23" s="37">
        <v>8</v>
      </c>
      <c r="D23" s="39" t="str">
        <f>'DATA SISWA'!F17</f>
        <v>DEVIS FEBRI YANSYAH</v>
      </c>
      <c r="E23" s="63">
        <v>81</v>
      </c>
      <c r="F23" s="63">
        <v>81</v>
      </c>
      <c r="G23" s="63"/>
      <c r="H23" s="63"/>
      <c r="I23" s="63"/>
      <c r="J23" s="63"/>
      <c r="K23" s="63"/>
      <c r="L23" s="63"/>
      <c r="M23" s="63"/>
      <c r="N23" s="63"/>
      <c r="O23" s="64">
        <f t="shared" si="0"/>
        <v>81</v>
      </c>
      <c r="P23" s="64"/>
      <c r="Q23" s="64"/>
      <c r="R23" s="64" t="str">
        <f t="shared" si="1"/>
        <v>-</v>
      </c>
      <c r="S23" s="37">
        <f t="shared" si="2"/>
        <v>81</v>
      </c>
      <c r="T23" s="55"/>
      <c r="U23" s="35"/>
      <c r="V23" s="44"/>
      <c r="W23" s="44"/>
      <c r="X23" s="44"/>
      <c r="Y23" s="44"/>
      <c r="Z23" s="44"/>
      <c r="AA23" s="44"/>
      <c r="AB23" s="44"/>
      <c r="AC23" s="44"/>
    </row>
    <row r="24" spans="1:29" x14ac:dyDescent="0.2">
      <c r="A24" s="35"/>
      <c r="B24" s="55"/>
      <c r="C24" s="37">
        <v>9</v>
      </c>
      <c r="D24" s="39" t="str">
        <f>'DATA SISWA'!F18</f>
        <v>DIAN OKTA SAPUTRA</v>
      </c>
      <c r="E24" s="63">
        <v>81</v>
      </c>
      <c r="F24" s="63">
        <v>80</v>
      </c>
      <c r="G24" s="63"/>
      <c r="H24" s="63"/>
      <c r="I24" s="63"/>
      <c r="J24" s="63"/>
      <c r="K24" s="63"/>
      <c r="L24" s="63"/>
      <c r="M24" s="63"/>
      <c r="N24" s="63"/>
      <c r="O24" s="64">
        <f t="shared" si="0"/>
        <v>80.5</v>
      </c>
      <c r="P24" s="64"/>
      <c r="Q24" s="64"/>
      <c r="R24" s="64" t="str">
        <f t="shared" si="1"/>
        <v>-</v>
      </c>
      <c r="S24" s="37">
        <f t="shared" si="2"/>
        <v>80.5</v>
      </c>
      <c r="T24" s="55"/>
      <c r="U24" s="35"/>
      <c r="V24" s="44"/>
      <c r="W24" s="44"/>
      <c r="X24" s="44"/>
      <c r="Y24" s="44"/>
      <c r="Z24" s="44"/>
      <c r="AA24" s="44"/>
      <c r="AB24" s="44"/>
      <c r="AC24" s="44"/>
    </row>
    <row r="25" spans="1:29" x14ac:dyDescent="0.2">
      <c r="A25" s="35"/>
      <c r="B25" s="55"/>
      <c r="C25" s="37">
        <v>10</v>
      </c>
      <c r="D25" s="39" t="str">
        <f>'DATA SISWA'!F19</f>
        <v>FADLI ARLIYAN</v>
      </c>
      <c r="E25" s="63">
        <v>81</v>
      </c>
      <c r="F25" s="63">
        <v>80</v>
      </c>
      <c r="G25" s="63"/>
      <c r="H25" s="63"/>
      <c r="I25" s="63"/>
      <c r="J25" s="63"/>
      <c r="K25" s="63"/>
      <c r="L25" s="63"/>
      <c r="M25" s="63"/>
      <c r="N25" s="63"/>
      <c r="O25" s="64">
        <f t="shared" si="0"/>
        <v>80.5</v>
      </c>
      <c r="P25" s="64"/>
      <c r="Q25" s="64"/>
      <c r="R25" s="64" t="str">
        <f t="shared" si="1"/>
        <v>-</v>
      </c>
      <c r="S25" s="37">
        <f t="shared" si="2"/>
        <v>80.5</v>
      </c>
      <c r="T25" s="55"/>
      <c r="U25" s="35"/>
      <c r="V25" s="44"/>
      <c r="W25" s="44"/>
      <c r="X25" s="44"/>
      <c r="Y25" s="44"/>
      <c r="Z25" s="44"/>
      <c r="AA25" s="44"/>
      <c r="AB25" s="44"/>
      <c r="AC25" s="44"/>
    </row>
    <row r="26" spans="1:29" x14ac:dyDescent="0.2">
      <c r="A26" s="35"/>
      <c r="B26" s="55"/>
      <c r="C26" s="37">
        <v>11</v>
      </c>
      <c r="D26" s="39" t="str">
        <f>'DATA SISWA'!F20</f>
        <v>IHSAN REY SANDI PAMUNGKAS</v>
      </c>
      <c r="E26" s="63">
        <v>81</v>
      </c>
      <c r="F26" s="63">
        <v>82</v>
      </c>
      <c r="G26" s="63"/>
      <c r="H26" s="63"/>
      <c r="I26" s="63"/>
      <c r="J26" s="63"/>
      <c r="K26" s="63"/>
      <c r="L26" s="63"/>
      <c r="M26" s="63"/>
      <c r="N26" s="63"/>
      <c r="O26" s="64">
        <f t="shared" si="0"/>
        <v>81.5</v>
      </c>
      <c r="P26" s="64"/>
      <c r="Q26" s="64"/>
      <c r="R26" s="64" t="str">
        <f t="shared" si="1"/>
        <v>-</v>
      </c>
      <c r="S26" s="37">
        <f t="shared" si="2"/>
        <v>81.5</v>
      </c>
      <c r="T26" s="55"/>
      <c r="U26" s="35"/>
      <c r="V26" s="44"/>
      <c r="W26" s="44"/>
      <c r="X26" s="44"/>
      <c r="Y26" s="44"/>
      <c r="Z26" s="44"/>
      <c r="AA26" s="44"/>
      <c r="AB26" s="44"/>
      <c r="AC26" s="44"/>
    </row>
    <row r="27" spans="1:29" x14ac:dyDescent="0.2">
      <c r="A27" s="35"/>
      <c r="B27" s="55"/>
      <c r="C27" s="37">
        <v>12</v>
      </c>
      <c r="D27" s="39" t="str">
        <f>'DATA SISWA'!F21</f>
        <v>Ilyas Mubarok</v>
      </c>
      <c r="E27" s="63">
        <v>83</v>
      </c>
      <c r="F27" s="63">
        <v>84</v>
      </c>
      <c r="G27" s="63"/>
      <c r="H27" s="63"/>
      <c r="I27" s="63"/>
      <c r="J27" s="63"/>
      <c r="K27" s="63"/>
      <c r="L27" s="63"/>
      <c r="M27" s="63"/>
      <c r="N27" s="63"/>
      <c r="O27" s="64">
        <f t="shared" si="0"/>
        <v>83.5</v>
      </c>
      <c r="P27" s="64"/>
      <c r="Q27" s="64"/>
      <c r="R27" s="64" t="str">
        <f t="shared" si="1"/>
        <v>-</v>
      </c>
      <c r="S27" s="37">
        <f t="shared" si="2"/>
        <v>83.5</v>
      </c>
      <c r="T27" s="55"/>
      <c r="U27" s="35"/>
      <c r="V27" s="44"/>
      <c r="W27" s="44"/>
      <c r="X27" s="44"/>
      <c r="Y27" s="44"/>
      <c r="Z27" s="44"/>
      <c r="AA27" s="44"/>
      <c r="AB27" s="44"/>
      <c r="AC27" s="44"/>
    </row>
    <row r="28" spans="1:29" x14ac:dyDescent="0.2">
      <c r="A28" s="35"/>
      <c r="B28" s="55"/>
      <c r="C28" s="37">
        <v>13</v>
      </c>
      <c r="D28" s="39" t="str">
        <f>'DATA SISWA'!F22</f>
        <v>JOLANDA PRATAMA</v>
      </c>
      <c r="E28" s="63">
        <v>81</v>
      </c>
      <c r="F28" s="63">
        <v>81</v>
      </c>
      <c r="G28" s="63"/>
      <c r="H28" s="63"/>
      <c r="I28" s="63"/>
      <c r="J28" s="63"/>
      <c r="K28" s="63"/>
      <c r="L28" s="63"/>
      <c r="M28" s="63"/>
      <c r="N28" s="63"/>
      <c r="O28" s="64">
        <f t="shared" si="0"/>
        <v>81</v>
      </c>
      <c r="P28" s="64"/>
      <c r="Q28" s="64"/>
      <c r="R28" s="64" t="str">
        <f t="shared" si="1"/>
        <v>-</v>
      </c>
      <c r="S28" s="37">
        <f t="shared" si="2"/>
        <v>81</v>
      </c>
      <c r="T28" s="55"/>
      <c r="U28" s="35"/>
      <c r="V28" s="44"/>
      <c r="W28" s="44"/>
      <c r="X28" s="44"/>
      <c r="Y28" s="44"/>
      <c r="Z28" s="44"/>
      <c r="AA28" s="44"/>
      <c r="AB28" s="44"/>
      <c r="AC28" s="44"/>
    </row>
    <row r="29" spans="1:29" x14ac:dyDescent="0.2">
      <c r="A29" s="35"/>
      <c r="B29" s="55"/>
      <c r="C29" s="37">
        <v>14</v>
      </c>
      <c r="D29" s="39" t="str">
        <f>'DATA SISWA'!F23</f>
        <v>Kholiq Ar Rasyid</v>
      </c>
      <c r="E29" s="63">
        <v>81</v>
      </c>
      <c r="F29" s="63">
        <v>82</v>
      </c>
      <c r="G29" s="63"/>
      <c r="H29" s="63"/>
      <c r="I29" s="63"/>
      <c r="J29" s="63"/>
      <c r="K29" s="63"/>
      <c r="L29" s="63"/>
      <c r="M29" s="63"/>
      <c r="N29" s="63"/>
      <c r="O29" s="64">
        <f t="shared" si="0"/>
        <v>81.5</v>
      </c>
      <c r="P29" s="64"/>
      <c r="Q29" s="64"/>
      <c r="R29" s="64" t="str">
        <f t="shared" si="1"/>
        <v>-</v>
      </c>
      <c r="S29" s="37">
        <f t="shared" si="2"/>
        <v>81.5</v>
      </c>
      <c r="T29" s="55"/>
      <c r="U29" s="35"/>
      <c r="V29" s="44"/>
      <c r="W29" s="44"/>
      <c r="X29" s="44"/>
      <c r="Y29" s="44"/>
      <c r="Z29" s="44"/>
      <c r="AA29" s="44"/>
      <c r="AB29" s="44"/>
      <c r="AC29" s="44"/>
    </row>
    <row r="30" spans="1:29" x14ac:dyDescent="0.2">
      <c r="A30" s="35"/>
      <c r="B30" s="55"/>
      <c r="C30" s="37">
        <v>15</v>
      </c>
      <c r="D30" s="39" t="str">
        <f>'DATA SISWA'!F24</f>
        <v>MOHAMAD IHSAN FADILA</v>
      </c>
      <c r="E30" s="63">
        <v>81</v>
      </c>
      <c r="F30" s="63">
        <v>82</v>
      </c>
      <c r="G30" s="63"/>
      <c r="H30" s="63"/>
      <c r="I30" s="63"/>
      <c r="J30" s="63"/>
      <c r="K30" s="63"/>
      <c r="L30" s="63"/>
      <c r="M30" s="63"/>
      <c r="N30" s="63"/>
      <c r="O30" s="64">
        <f t="shared" si="0"/>
        <v>81.5</v>
      </c>
      <c r="P30" s="64"/>
      <c r="Q30" s="64"/>
      <c r="R30" s="64" t="str">
        <f t="shared" si="1"/>
        <v>-</v>
      </c>
      <c r="S30" s="37">
        <f t="shared" si="2"/>
        <v>81.5</v>
      </c>
      <c r="T30" s="55"/>
      <c r="U30" s="35"/>
      <c r="V30" s="44"/>
      <c r="W30" s="44"/>
      <c r="X30" s="44"/>
      <c r="Y30" s="44"/>
      <c r="Z30" s="44"/>
      <c r="AA30" s="44"/>
      <c r="AB30" s="44"/>
      <c r="AC30" s="44"/>
    </row>
    <row r="31" spans="1:29" x14ac:dyDescent="0.2">
      <c r="A31" s="35"/>
      <c r="B31" s="55"/>
      <c r="C31" s="37">
        <v>16</v>
      </c>
      <c r="D31" s="39" t="str">
        <f>'DATA SISWA'!F25</f>
        <v>Muhamad Reva Adi Pratama</v>
      </c>
      <c r="E31" s="63">
        <v>80</v>
      </c>
      <c r="F31" s="63">
        <v>82</v>
      </c>
      <c r="G31" s="63"/>
      <c r="H31" s="63"/>
      <c r="I31" s="63"/>
      <c r="J31" s="63"/>
      <c r="K31" s="63"/>
      <c r="L31" s="63"/>
      <c r="M31" s="63"/>
      <c r="N31" s="63"/>
      <c r="O31" s="64">
        <f t="shared" si="0"/>
        <v>81</v>
      </c>
      <c r="P31" s="64"/>
      <c r="Q31" s="64"/>
      <c r="R31" s="64" t="str">
        <f t="shared" si="1"/>
        <v>-</v>
      </c>
      <c r="S31" s="37">
        <f t="shared" si="2"/>
        <v>81</v>
      </c>
      <c r="T31" s="55"/>
      <c r="U31" s="35"/>
      <c r="V31" s="44"/>
      <c r="W31" s="44"/>
      <c r="X31" s="44"/>
      <c r="Y31" s="44"/>
      <c r="Z31" s="44"/>
      <c r="AA31" s="44"/>
      <c r="AB31" s="44"/>
      <c r="AC31" s="44"/>
    </row>
    <row r="32" spans="1:29" x14ac:dyDescent="0.2">
      <c r="A32" s="35"/>
      <c r="B32" s="55"/>
      <c r="C32" s="37">
        <v>17</v>
      </c>
      <c r="D32" s="39" t="str">
        <f>'DATA SISWA'!F26</f>
        <v>MUHAMMAD RICKY RAMADHANI</v>
      </c>
      <c r="E32" s="63">
        <v>79</v>
      </c>
      <c r="F32" s="63">
        <v>79</v>
      </c>
      <c r="G32" s="63"/>
      <c r="H32" s="63"/>
      <c r="I32" s="63"/>
      <c r="J32" s="63"/>
      <c r="K32" s="63"/>
      <c r="L32" s="63"/>
      <c r="M32" s="63"/>
      <c r="N32" s="63"/>
      <c r="O32" s="64">
        <f t="shared" si="0"/>
        <v>79</v>
      </c>
      <c r="P32" s="64"/>
      <c r="Q32" s="64"/>
      <c r="R32" s="64" t="str">
        <f t="shared" si="1"/>
        <v>-</v>
      </c>
      <c r="S32" s="37">
        <f t="shared" si="2"/>
        <v>79</v>
      </c>
      <c r="T32" s="55"/>
      <c r="U32" s="35"/>
      <c r="V32" s="44"/>
      <c r="W32" s="44"/>
      <c r="X32" s="44"/>
      <c r="Y32" s="44"/>
      <c r="Z32" s="44"/>
      <c r="AA32" s="44"/>
      <c r="AB32" s="44"/>
      <c r="AC32" s="44"/>
    </row>
    <row r="33" spans="1:29" x14ac:dyDescent="0.2">
      <c r="A33" s="35"/>
      <c r="B33" s="55"/>
      <c r="C33" s="37">
        <v>18</v>
      </c>
      <c r="D33" s="39" t="str">
        <f>'DATA SISWA'!F27</f>
        <v>MUHIBBIM ABDUL ROHMAN</v>
      </c>
      <c r="E33" s="63">
        <v>78</v>
      </c>
      <c r="F33" s="63">
        <v>79</v>
      </c>
      <c r="G33" s="63"/>
      <c r="H33" s="63"/>
      <c r="I33" s="63"/>
      <c r="J33" s="63"/>
      <c r="K33" s="63"/>
      <c r="L33" s="63"/>
      <c r="M33" s="63"/>
      <c r="N33" s="63"/>
      <c r="O33" s="64">
        <f t="shared" si="0"/>
        <v>78.5</v>
      </c>
      <c r="P33" s="64"/>
      <c r="Q33" s="64"/>
      <c r="R33" s="64" t="str">
        <f t="shared" si="1"/>
        <v>-</v>
      </c>
      <c r="S33" s="37">
        <f t="shared" si="2"/>
        <v>78.5</v>
      </c>
      <c r="T33" s="55"/>
      <c r="U33" s="35"/>
      <c r="V33" s="44"/>
      <c r="W33" s="44"/>
      <c r="X33" s="44"/>
      <c r="Y33" s="44"/>
      <c r="Z33" s="44"/>
      <c r="AA33" s="44"/>
      <c r="AB33" s="44"/>
      <c r="AC33" s="44"/>
    </row>
    <row r="34" spans="1:29" x14ac:dyDescent="0.2">
      <c r="A34" s="35"/>
      <c r="B34" s="55"/>
      <c r="C34" s="37">
        <v>19</v>
      </c>
      <c r="D34" s="39" t="str">
        <f>'DATA SISWA'!F28</f>
        <v>NABIL OKTAMA PUTRA</v>
      </c>
      <c r="E34" s="63">
        <v>81</v>
      </c>
      <c r="F34" s="63">
        <v>82</v>
      </c>
      <c r="G34" s="63"/>
      <c r="H34" s="63"/>
      <c r="I34" s="63"/>
      <c r="J34" s="63"/>
      <c r="K34" s="63"/>
      <c r="L34" s="63"/>
      <c r="M34" s="63"/>
      <c r="N34" s="63"/>
      <c r="O34" s="64">
        <f t="shared" si="0"/>
        <v>81.5</v>
      </c>
      <c r="P34" s="64"/>
      <c r="Q34" s="64"/>
      <c r="R34" s="64" t="str">
        <f t="shared" si="1"/>
        <v>-</v>
      </c>
      <c r="S34" s="37">
        <f t="shared" si="2"/>
        <v>81.5</v>
      </c>
      <c r="T34" s="55"/>
      <c r="U34" s="35"/>
      <c r="V34" s="44"/>
      <c r="W34" s="44"/>
      <c r="X34" s="44"/>
      <c r="Y34" s="44"/>
      <c r="Z34" s="44"/>
      <c r="AA34" s="44"/>
      <c r="AB34" s="44"/>
      <c r="AC34" s="44"/>
    </row>
    <row r="35" spans="1:29" x14ac:dyDescent="0.2">
      <c r="A35" s="35"/>
      <c r="B35" s="55"/>
      <c r="C35" s="37">
        <v>20</v>
      </c>
      <c r="D35" s="39" t="str">
        <f>'DATA SISWA'!F29</f>
        <v>Peri Gunawan</v>
      </c>
      <c r="E35" s="63">
        <v>81</v>
      </c>
      <c r="F35" s="63">
        <v>82</v>
      </c>
      <c r="G35" s="63"/>
      <c r="H35" s="63"/>
      <c r="I35" s="63"/>
      <c r="J35" s="63"/>
      <c r="K35" s="63"/>
      <c r="L35" s="63"/>
      <c r="M35" s="63"/>
      <c r="N35" s="63"/>
      <c r="O35" s="64">
        <f t="shared" si="0"/>
        <v>81.5</v>
      </c>
      <c r="P35" s="64"/>
      <c r="Q35" s="64"/>
      <c r="R35" s="64" t="str">
        <f t="shared" si="1"/>
        <v>-</v>
      </c>
      <c r="S35" s="37">
        <f t="shared" si="2"/>
        <v>81.5</v>
      </c>
      <c r="T35" s="55"/>
      <c r="U35" s="35"/>
      <c r="V35" s="44"/>
      <c r="W35" s="44"/>
      <c r="X35" s="44"/>
      <c r="Y35" s="44"/>
      <c r="Z35" s="44"/>
      <c r="AA35" s="44"/>
      <c r="AB35" s="44"/>
      <c r="AC35" s="44"/>
    </row>
    <row r="36" spans="1:29" x14ac:dyDescent="0.2">
      <c r="A36" s="35"/>
      <c r="B36" s="55"/>
      <c r="C36" s="37">
        <v>21</v>
      </c>
      <c r="D36" s="39" t="str">
        <f>'DATA SISWA'!F30</f>
        <v>Rahmat Aryanto</v>
      </c>
      <c r="E36" s="63">
        <v>83</v>
      </c>
      <c r="F36" s="63">
        <v>83</v>
      </c>
      <c r="G36" s="63"/>
      <c r="H36" s="63"/>
      <c r="I36" s="63"/>
      <c r="J36" s="63"/>
      <c r="K36" s="63"/>
      <c r="L36" s="63"/>
      <c r="M36" s="63"/>
      <c r="N36" s="63"/>
      <c r="O36" s="64">
        <f t="shared" si="0"/>
        <v>83</v>
      </c>
      <c r="P36" s="64"/>
      <c r="Q36" s="64"/>
      <c r="R36" s="64" t="str">
        <f t="shared" si="1"/>
        <v>-</v>
      </c>
      <c r="S36" s="37">
        <f t="shared" si="2"/>
        <v>83</v>
      </c>
      <c r="T36" s="55"/>
      <c r="U36" s="35"/>
      <c r="V36" s="44"/>
      <c r="W36" s="44"/>
      <c r="X36" s="44"/>
      <c r="Y36" s="44"/>
      <c r="Z36" s="44"/>
      <c r="AA36" s="44"/>
      <c r="AB36" s="44"/>
      <c r="AC36" s="44"/>
    </row>
    <row r="37" spans="1:29" x14ac:dyDescent="0.2">
      <c r="A37" s="35"/>
      <c r="B37" s="55"/>
      <c r="C37" s="37">
        <v>22</v>
      </c>
      <c r="D37" s="39" t="str">
        <f>'DATA SISWA'!F31</f>
        <v>Rahmat Mahardika</v>
      </c>
      <c r="E37" s="63">
        <v>83</v>
      </c>
      <c r="F37" s="63">
        <v>82</v>
      </c>
      <c r="G37" s="63"/>
      <c r="H37" s="63"/>
      <c r="I37" s="63"/>
      <c r="J37" s="63"/>
      <c r="K37" s="63"/>
      <c r="L37" s="63"/>
      <c r="M37" s="63"/>
      <c r="N37" s="63"/>
      <c r="O37" s="64">
        <f t="shared" si="0"/>
        <v>82.5</v>
      </c>
      <c r="P37" s="64"/>
      <c r="Q37" s="64"/>
      <c r="R37" s="64" t="str">
        <f t="shared" si="1"/>
        <v>-</v>
      </c>
      <c r="S37" s="37">
        <f t="shared" si="2"/>
        <v>82.5</v>
      </c>
      <c r="T37" s="55"/>
      <c r="U37" s="35"/>
      <c r="V37" s="44"/>
      <c r="W37" s="44"/>
      <c r="X37" s="44"/>
      <c r="Y37" s="44"/>
      <c r="Z37" s="44"/>
      <c r="AA37" s="44"/>
      <c r="AB37" s="44"/>
      <c r="AC37" s="44"/>
    </row>
    <row r="38" spans="1:29" x14ac:dyDescent="0.2">
      <c r="A38" s="35"/>
      <c r="B38" s="55"/>
      <c r="C38" s="37">
        <v>23</v>
      </c>
      <c r="D38" s="39" t="str">
        <f>'DATA SISWA'!F32</f>
        <v>RASYA RIZKY RAMADHAN</v>
      </c>
      <c r="E38" s="63">
        <v>83</v>
      </c>
      <c r="F38" s="63">
        <v>84</v>
      </c>
      <c r="G38" s="63"/>
      <c r="H38" s="63"/>
      <c r="I38" s="63"/>
      <c r="J38" s="63"/>
      <c r="K38" s="63"/>
      <c r="L38" s="63"/>
      <c r="M38" s="63"/>
      <c r="N38" s="63"/>
      <c r="O38" s="64">
        <f t="shared" si="0"/>
        <v>83.5</v>
      </c>
      <c r="P38" s="64"/>
      <c r="Q38" s="64"/>
      <c r="R38" s="64" t="str">
        <f t="shared" si="1"/>
        <v>-</v>
      </c>
      <c r="S38" s="37">
        <f t="shared" si="2"/>
        <v>83.5</v>
      </c>
      <c r="T38" s="55"/>
      <c r="U38" s="35"/>
      <c r="V38" s="44"/>
      <c r="W38" s="44"/>
      <c r="X38" s="44"/>
      <c r="Y38" s="44"/>
      <c r="Z38" s="44"/>
      <c r="AA38" s="44"/>
      <c r="AB38" s="44"/>
      <c r="AC38" s="44"/>
    </row>
    <row r="39" spans="1:29" x14ac:dyDescent="0.2">
      <c r="A39" s="35"/>
      <c r="B39" s="55"/>
      <c r="C39" s="37">
        <v>24</v>
      </c>
      <c r="D39" s="39" t="str">
        <f>'DATA SISWA'!F33</f>
        <v>RIDHO ADIANSYAH</v>
      </c>
      <c r="E39" s="63">
        <v>83</v>
      </c>
      <c r="F39" s="63">
        <v>84</v>
      </c>
      <c r="G39" s="63"/>
      <c r="H39" s="63"/>
      <c r="I39" s="63"/>
      <c r="J39" s="63"/>
      <c r="K39" s="63"/>
      <c r="L39" s="63"/>
      <c r="M39" s="63"/>
      <c r="N39" s="63"/>
      <c r="O39" s="64">
        <f t="shared" si="0"/>
        <v>83.5</v>
      </c>
      <c r="P39" s="64"/>
      <c r="Q39" s="64"/>
      <c r="R39" s="64" t="str">
        <f t="shared" si="1"/>
        <v>-</v>
      </c>
      <c r="S39" s="37">
        <f t="shared" si="2"/>
        <v>83.5</v>
      </c>
      <c r="T39" s="55"/>
      <c r="U39" s="35"/>
      <c r="V39" s="44"/>
      <c r="W39" s="44"/>
      <c r="X39" s="44"/>
      <c r="Y39" s="44"/>
      <c r="Z39" s="44"/>
      <c r="AA39" s="44"/>
      <c r="AB39" s="44"/>
      <c r="AC39" s="44"/>
    </row>
    <row r="40" spans="1:29" x14ac:dyDescent="0.2">
      <c r="A40" s="35"/>
      <c r="B40" s="55"/>
      <c r="C40" s="37">
        <v>25</v>
      </c>
      <c r="D40" s="39" t="str">
        <f>'DATA SISWA'!F34</f>
        <v>SURYA EFENDI</v>
      </c>
      <c r="E40" s="63">
        <v>81</v>
      </c>
      <c r="F40" s="63">
        <v>80</v>
      </c>
      <c r="G40" s="63"/>
      <c r="H40" s="63"/>
      <c r="I40" s="63"/>
      <c r="J40" s="63"/>
      <c r="K40" s="63"/>
      <c r="L40" s="63"/>
      <c r="M40" s="63"/>
      <c r="N40" s="63"/>
      <c r="O40" s="64">
        <f t="shared" si="0"/>
        <v>80.5</v>
      </c>
      <c r="P40" s="64"/>
      <c r="Q40" s="64"/>
      <c r="R40" s="64" t="str">
        <f t="shared" si="1"/>
        <v>-</v>
      </c>
      <c r="S40" s="37">
        <f t="shared" si="2"/>
        <v>80.5</v>
      </c>
      <c r="T40" s="55"/>
      <c r="U40" s="35"/>
      <c r="V40" s="44"/>
      <c r="W40" s="44"/>
      <c r="X40" s="44"/>
      <c r="Y40" s="44"/>
      <c r="Z40" s="44"/>
      <c r="AA40" s="44"/>
      <c r="AB40" s="44"/>
      <c r="AC40" s="44"/>
    </row>
    <row r="41" spans="1:29" x14ac:dyDescent="0.2">
      <c r="A41" s="35"/>
      <c r="B41" s="55"/>
      <c r="C41" s="37">
        <v>26</v>
      </c>
      <c r="D41" s="39" t="str">
        <f>'DATA SISWA'!F35</f>
        <v>VAREL PRATAMA. S</v>
      </c>
      <c r="E41" s="63">
        <v>81</v>
      </c>
      <c r="F41" s="63">
        <v>80</v>
      </c>
      <c r="G41" s="63"/>
      <c r="H41" s="63"/>
      <c r="I41" s="63"/>
      <c r="J41" s="63"/>
      <c r="K41" s="63"/>
      <c r="L41" s="63"/>
      <c r="M41" s="63"/>
      <c r="N41" s="63"/>
      <c r="O41" s="64">
        <f t="shared" si="0"/>
        <v>80.5</v>
      </c>
      <c r="P41" s="64"/>
      <c r="Q41" s="64"/>
      <c r="R41" s="64" t="str">
        <f t="shared" si="1"/>
        <v>-</v>
      </c>
      <c r="S41" s="37">
        <f t="shared" si="2"/>
        <v>80.5</v>
      </c>
      <c r="T41" s="55"/>
      <c r="U41" s="35"/>
      <c r="V41" s="44"/>
      <c r="W41" s="44"/>
      <c r="X41" s="44"/>
      <c r="Y41" s="44"/>
      <c r="Z41" s="44"/>
      <c r="AA41" s="44"/>
      <c r="AB41" s="44"/>
      <c r="AC41" s="44"/>
    </row>
    <row r="42" spans="1:29" x14ac:dyDescent="0.2">
      <c r="A42" s="35"/>
      <c r="B42" s="55"/>
      <c r="C42" s="37">
        <v>27</v>
      </c>
      <c r="D42" s="39" t="str">
        <f>'DATA SISWA'!F36</f>
        <v>Y.DEVIN</v>
      </c>
      <c r="E42" s="63">
        <v>81</v>
      </c>
      <c r="F42" s="63">
        <v>79</v>
      </c>
      <c r="G42" s="63"/>
      <c r="H42" s="63"/>
      <c r="I42" s="63"/>
      <c r="J42" s="63"/>
      <c r="K42" s="63"/>
      <c r="L42" s="63"/>
      <c r="M42" s="63"/>
      <c r="N42" s="63"/>
      <c r="O42" s="64">
        <f t="shared" si="0"/>
        <v>80</v>
      </c>
      <c r="P42" s="64"/>
      <c r="Q42" s="64"/>
      <c r="R42" s="64" t="str">
        <f t="shared" si="1"/>
        <v>-</v>
      </c>
      <c r="S42" s="37">
        <f t="shared" si="2"/>
        <v>80</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"&amp;INTRAKURIKULER!D14</f>
        <v>MATA PELAJARAN Muatan Lokal</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9"/>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"&amp;INTRAKURIKULER!D15</f>
        <v>MATA PELAJARAN Matematika</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60"/>
  <dimension ref="A1:AC71"/>
  <sheetViews>
    <sheetView workbookViewId="0">
      <selection activeCell="E16" sqref="E16:E24"/>
    </sheetView>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"&amp;INTRAKURIKULER!D16</f>
        <v>MATA PELAJARAN Bahasa Inggris</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65"/>
  <dimension ref="A1:AC71"/>
  <sheetViews>
    <sheetView topLeftCell="E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"&amp;INTRAKURIKULER!D17</f>
        <v>MATA PELAJARAN Teknik Sepeda Motor</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6"/>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"&amp;INTRAKURIKULER!D18</f>
        <v>MATA PELAJARAN Projek Kreatif dan Kewirausahaan</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7"/>
  <dimension ref="A1:AC71"/>
  <sheetViews>
    <sheetView topLeftCell="D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"&amp;INTRAKURIKULER!D19</f>
        <v>MATA PELAJARAN Mapel Pilihan</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8"/>
  <dimension ref="A1:AC71"/>
  <sheetViews>
    <sheetView topLeftCell="H1"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"&amp;INTRAKURIKULER!D20</f>
        <v xml:space="preserve">MATA PELAJARAN </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9"/>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"&amp;INTRAKURIKULER!D21</f>
        <v xml:space="preserve">MATA PELAJARAN </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70"/>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"&amp;INTRAKURIKULER!D22</f>
        <v xml:space="preserve">MATA PELAJARAN </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71"/>
  <dimension ref="A1:AC71"/>
  <sheetViews>
    <sheetView workbookViewId="0"/>
  </sheetViews>
  <sheetFormatPr defaultColWidth="9.140625" defaultRowHeight="14.25" x14ac:dyDescent="0.2"/>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x14ac:dyDescent="0.2">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x14ac:dyDescent="0.2">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x14ac:dyDescent="0.2">
      <c r="A3" s="35"/>
      <c r="B3" s="364" t="s">
        <v>153</v>
      </c>
      <c r="C3" s="364"/>
      <c r="D3" s="364"/>
      <c r="E3" s="364"/>
      <c r="F3" s="364"/>
      <c r="G3" s="364"/>
      <c r="H3" s="364"/>
      <c r="I3" s="364"/>
      <c r="J3" s="364"/>
      <c r="K3" s="364"/>
      <c r="L3" s="364"/>
      <c r="M3" s="364"/>
      <c r="N3" s="364"/>
      <c r="O3" s="364"/>
      <c r="P3" s="364"/>
      <c r="Q3" s="364"/>
      <c r="R3" s="364"/>
      <c r="S3" s="364"/>
      <c r="T3" s="364"/>
      <c r="U3" s="52"/>
      <c r="V3" s="44"/>
      <c r="W3" s="44"/>
      <c r="X3" s="44"/>
      <c r="Y3" s="44"/>
      <c r="Z3" s="44"/>
      <c r="AA3" s="44"/>
      <c r="AB3" s="44"/>
      <c r="AC3" s="44"/>
    </row>
    <row r="4" spans="1:29" x14ac:dyDescent="0.2">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x14ac:dyDescent="0.2">
      <c r="A5" s="35"/>
      <c r="B5" s="365" t="str">
        <f>"MATA PELAJARAN "&amp;INTRAKURIKULER!D23</f>
        <v xml:space="preserve">MATA PELAJARAN </v>
      </c>
      <c r="C5" s="365"/>
      <c r="D5" s="365"/>
      <c r="E5" s="365"/>
      <c r="F5" s="365"/>
      <c r="G5" s="365"/>
      <c r="H5" s="365"/>
      <c r="I5" s="365"/>
      <c r="J5" s="365"/>
      <c r="K5" s="365"/>
      <c r="L5" s="365"/>
      <c r="M5" s="365"/>
      <c r="N5" s="365"/>
      <c r="O5" s="365"/>
      <c r="P5" s="365"/>
      <c r="Q5" s="365"/>
      <c r="R5" s="365"/>
      <c r="S5" s="365"/>
      <c r="T5" s="365"/>
      <c r="U5" s="53"/>
      <c r="V5" s="44"/>
      <c r="W5" s="44"/>
      <c r="X5" s="44"/>
      <c r="Y5" s="44"/>
      <c r="Z5" s="44"/>
      <c r="AA5" s="44"/>
      <c r="AB5" s="44"/>
      <c r="AC5" s="44"/>
    </row>
    <row r="6" spans="1:29" ht="9.75" customHeight="1" x14ac:dyDescent="0.2">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x14ac:dyDescent="0.2">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x14ac:dyDescent="0.2">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x14ac:dyDescent="0.2">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x14ac:dyDescent="0.2">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x14ac:dyDescent="0.2">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x14ac:dyDescent="0.2">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x14ac:dyDescent="0.2">
      <c r="A13" s="35"/>
      <c r="B13" s="55"/>
      <c r="C13" s="366" t="s">
        <v>4</v>
      </c>
      <c r="D13" s="366" t="s">
        <v>126</v>
      </c>
      <c r="E13" s="366" t="s">
        <v>174</v>
      </c>
      <c r="F13" s="366"/>
      <c r="G13" s="366"/>
      <c r="H13" s="366"/>
      <c r="I13" s="366"/>
      <c r="J13" s="366"/>
      <c r="K13" s="366"/>
      <c r="L13" s="366"/>
      <c r="M13" s="366"/>
      <c r="N13" s="366"/>
      <c r="O13" s="366"/>
      <c r="P13" s="367" t="s">
        <v>276</v>
      </c>
      <c r="Q13" s="367"/>
      <c r="R13" s="367"/>
      <c r="S13" s="367" t="s">
        <v>162</v>
      </c>
      <c r="T13" s="55"/>
      <c r="U13" s="35"/>
      <c r="V13" s="44"/>
      <c r="W13" s="44"/>
      <c r="X13" s="44"/>
      <c r="Y13" s="44"/>
      <c r="Z13" s="44"/>
      <c r="AA13" s="44"/>
      <c r="AB13" s="44"/>
      <c r="AC13" s="44"/>
    </row>
    <row r="14" spans="1:29" ht="24" customHeight="1" x14ac:dyDescent="0.2">
      <c r="A14" s="35"/>
      <c r="B14" s="55"/>
      <c r="C14" s="366"/>
      <c r="D14" s="366"/>
      <c r="E14" s="61" t="s">
        <v>172</v>
      </c>
      <c r="F14" s="61" t="s">
        <v>163</v>
      </c>
      <c r="G14" s="61" t="s">
        <v>164</v>
      </c>
      <c r="H14" s="61" t="s">
        <v>165</v>
      </c>
      <c r="I14" s="61" t="s">
        <v>166</v>
      </c>
      <c r="J14" s="61" t="s">
        <v>167</v>
      </c>
      <c r="K14" s="61" t="s">
        <v>168</v>
      </c>
      <c r="L14" s="61" t="s">
        <v>169</v>
      </c>
      <c r="M14" s="61" t="s">
        <v>170</v>
      </c>
      <c r="N14" s="61" t="s">
        <v>171</v>
      </c>
      <c r="O14" s="368" t="s">
        <v>161</v>
      </c>
      <c r="P14" s="367"/>
      <c r="Q14" s="367"/>
      <c r="R14" s="367"/>
      <c r="S14" s="367"/>
      <c r="T14" s="55"/>
      <c r="U14" s="35"/>
      <c r="V14" s="44"/>
      <c r="W14" s="44"/>
      <c r="X14" s="44"/>
      <c r="Y14" s="44"/>
      <c r="Z14" s="44"/>
      <c r="AA14" s="44"/>
      <c r="AB14" s="44"/>
      <c r="AC14" s="44"/>
    </row>
    <row r="15" spans="1:29" ht="46.5" customHeight="1" x14ac:dyDescent="0.2">
      <c r="A15" s="35"/>
      <c r="B15" s="55"/>
      <c r="C15" s="366"/>
      <c r="D15" s="366"/>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69"/>
      <c r="P15" s="62" t="s">
        <v>158</v>
      </c>
      <c r="Q15" s="62" t="s">
        <v>159</v>
      </c>
      <c r="R15" s="62" t="s">
        <v>160</v>
      </c>
      <c r="S15" s="367"/>
      <c r="T15" s="58"/>
      <c r="U15" s="54"/>
      <c r="V15" s="65"/>
      <c r="W15" s="65"/>
      <c r="X15" s="65"/>
      <c r="Y15" s="65"/>
      <c r="Z15" s="66"/>
      <c r="AA15" s="44"/>
      <c r="AB15" s="44"/>
      <c r="AC15" s="44"/>
    </row>
    <row r="16" spans="1:29" x14ac:dyDescent="0.2">
      <c r="A16" s="35"/>
      <c r="B16" s="55"/>
      <c r="C16" s="37">
        <v>1</v>
      </c>
      <c r="D16" s="39" t="str">
        <f>'DATA SISWA'!F10</f>
        <v>Ahmad Kardafi</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x14ac:dyDescent="0.2">
      <c r="A17" s="35"/>
      <c r="B17" s="55"/>
      <c r="C17" s="37">
        <v>2</v>
      </c>
      <c r="D17" s="39" t="str">
        <f>'DATA SISWA'!F11</f>
        <v>ALBITRA DESTA WARDANANG</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x14ac:dyDescent="0.2">
      <c r="A18" s="35"/>
      <c r="B18" s="55"/>
      <c r="C18" s="37">
        <v>3</v>
      </c>
      <c r="D18" s="39" t="str">
        <f>'DATA SISWA'!F12</f>
        <v>Albyanza Phipo Inzaghi</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x14ac:dyDescent="0.2">
      <c r="A19" s="35"/>
      <c r="B19" s="55"/>
      <c r="C19" s="37">
        <v>4</v>
      </c>
      <c r="D19" s="39" t="str">
        <f>'DATA SISWA'!F13</f>
        <v>ALDINO DWI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x14ac:dyDescent="0.2">
      <c r="A20" s="35"/>
      <c r="B20" s="55"/>
      <c r="C20" s="37">
        <v>5</v>
      </c>
      <c r="D20" s="39" t="str">
        <f>'DATA SISWA'!F14</f>
        <v>ANDIKA SURYA PANCA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x14ac:dyDescent="0.2">
      <c r="A21" s="35"/>
      <c r="B21" s="55"/>
      <c r="C21" s="37">
        <v>6</v>
      </c>
      <c r="D21" s="39" t="str">
        <f>'DATA SISWA'!F15</f>
        <v>DAVA AFREZA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x14ac:dyDescent="0.2">
      <c r="A22" s="35"/>
      <c r="B22" s="55"/>
      <c r="C22" s="37">
        <v>7</v>
      </c>
      <c r="D22" s="39" t="str">
        <f>'DATA SISWA'!F16</f>
        <v>DESTA SINAR WINATA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x14ac:dyDescent="0.2">
      <c r="A23" s="35"/>
      <c r="B23" s="55"/>
      <c r="C23" s="37">
        <v>8</v>
      </c>
      <c r="D23" s="39" t="str">
        <f>'DATA SISWA'!F17</f>
        <v>DEVIS FEBRI YANSYAH</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x14ac:dyDescent="0.2">
      <c r="A24" s="35"/>
      <c r="B24" s="55"/>
      <c r="C24" s="37">
        <v>9</v>
      </c>
      <c r="D24" s="39" t="str">
        <f>'DATA SISWA'!F18</f>
        <v>DIAN OKTA SAPUTRA</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x14ac:dyDescent="0.2">
      <c r="A25" s="35"/>
      <c r="B25" s="55"/>
      <c r="C25" s="37">
        <v>10</v>
      </c>
      <c r="D25" s="39" t="str">
        <f>'DATA SISWA'!F19</f>
        <v>FADLI ARLIYAN</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x14ac:dyDescent="0.2">
      <c r="A26" s="35"/>
      <c r="B26" s="55"/>
      <c r="C26" s="37">
        <v>11</v>
      </c>
      <c r="D26" s="39" t="str">
        <f>'DATA SISWA'!F20</f>
        <v>IHSAN REY SANDI PAMUNGKAS</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x14ac:dyDescent="0.2">
      <c r="A27" s="35"/>
      <c r="B27" s="55"/>
      <c r="C27" s="37">
        <v>12</v>
      </c>
      <c r="D27" s="39" t="str">
        <f>'DATA SISWA'!F21</f>
        <v>Ilyas Mubarok</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x14ac:dyDescent="0.2">
      <c r="A28" s="35"/>
      <c r="B28" s="55"/>
      <c r="C28" s="37">
        <v>13</v>
      </c>
      <c r="D28" s="39" t="str">
        <f>'DATA SISWA'!F22</f>
        <v>JOLANDA PRATAMA</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x14ac:dyDescent="0.2">
      <c r="A29" s="35"/>
      <c r="B29" s="55"/>
      <c r="C29" s="37">
        <v>14</v>
      </c>
      <c r="D29" s="39" t="str">
        <f>'DATA SISWA'!F23</f>
        <v>Kholiq Ar Rasyid</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x14ac:dyDescent="0.2">
      <c r="A30" s="35"/>
      <c r="B30" s="55"/>
      <c r="C30" s="37">
        <v>15</v>
      </c>
      <c r="D30" s="39" t="str">
        <f>'DATA SISWA'!F24</f>
        <v>MOHAMAD IHSAN FADILA</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x14ac:dyDescent="0.2">
      <c r="A31" s="35"/>
      <c r="B31" s="55"/>
      <c r="C31" s="37">
        <v>16</v>
      </c>
      <c r="D31" s="39" t="str">
        <f>'DATA SISWA'!F25</f>
        <v>Muhamad Reva Adi Pratama</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x14ac:dyDescent="0.2">
      <c r="A32" s="35"/>
      <c r="B32" s="55"/>
      <c r="C32" s="37">
        <v>17</v>
      </c>
      <c r="D32" s="39" t="str">
        <f>'DATA SISWA'!F26</f>
        <v>MUHAMMAD RICKY RAMADHANI</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x14ac:dyDescent="0.2">
      <c r="A33" s="35"/>
      <c r="B33" s="55"/>
      <c r="C33" s="37">
        <v>18</v>
      </c>
      <c r="D33" s="39" t="str">
        <f>'DATA SISWA'!F27</f>
        <v>MUHIBBIM ABDUL ROHMAN</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x14ac:dyDescent="0.2">
      <c r="A34" s="35"/>
      <c r="B34" s="55"/>
      <c r="C34" s="37">
        <v>19</v>
      </c>
      <c r="D34" s="39" t="str">
        <f>'DATA SISWA'!F28</f>
        <v>NABIL OKTAMA PUTRA</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x14ac:dyDescent="0.2">
      <c r="A35" s="35"/>
      <c r="B35" s="55"/>
      <c r="C35" s="37">
        <v>20</v>
      </c>
      <c r="D35" s="39" t="str">
        <f>'DATA SISWA'!F29</f>
        <v>Peri Gunawan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x14ac:dyDescent="0.2">
      <c r="A36" s="35"/>
      <c r="B36" s="55"/>
      <c r="C36" s="37">
        <v>21</v>
      </c>
      <c r="D36" s="39" t="str">
        <f>'DATA SISWA'!F30</f>
        <v>Rahmat Aryanto</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x14ac:dyDescent="0.2">
      <c r="A37" s="35"/>
      <c r="B37" s="55"/>
      <c r="C37" s="37">
        <v>22</v>
      </c>
      <c r="D37" s="39" t="str">
        <f>'DATA SISWA'!F31</f>
        <v>Rahmat Mahardika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x14ac:dyDescent="0.2">
      <c r="A38" s="35"/>
      <c r="B38" s="55"/>
      <c r="C38" s="37">
        <v>23</v>
      </c>
      <c r="D38" s="39" t="str">
        <f>'DATA SISWA'!F32</f>
        <v>RASYA RIZKY RAMADHAN</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x14ac:dyDescent="0.2">
      <c r="A39" s="35"/>
      <c r="B39" s="55"/>
      <c r="C39" s="37">
        <v>24</v>
      </c>
      <c r="D39" s="39" t="str">
        <f>'DATA SISWA'!F33</f>
        <v>RIDHO ADIANSYAH</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x14ac:dyDescent="0.2">
      <c r="A40" s="35"/>
      <c r="B40" s="55"/>
      <c r="C40" s="37">
        <v>25</v>
      </c>
      <c r="D40" s="39" t="str">
        <f>'DATA SISWA'!F34</f>
        <v>SURYA EFENDI</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x14ac:dyDescent="0.2">
      <c r="A41" s="35"/>
      <c r="B41" s="55"/>
      <c r="C41" s="37">
        <v>26</v>
      </c>
      <c r="D41" s="39" t="str">
        <f>'DATA SISWA'!F35</f>
        <v>VAREL PRATAMA. S</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x14ac:dyDescent="0.2">
      <c r="A42" s="35"/>
      <c r="B42" s="55"/>
      <c r="C42" s="37">
        <v>27</v>
      </c>
      <c r="D42" s="39" t="str">
        <f>'DATA SISWA'!F36</f>
        <v>Y.DEVIN</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x14ac:dyDescent="0.2">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x14ac:dyDescent="0.2">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x14ac:dyDescent="0.2">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x14ac:dyDescent="0.2">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x14ac:dyDescent="0.2">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x14ac:dyDescent="0.2">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x14ac:dyDescent="0.2">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x14ac:dyDescent="0.2">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x14ac:dyDescent="0.2">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x14ac:dyDescent="0.2">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x14ac:dyDescent="0.2">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x14ac:dyDescent="0.2">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x14ac:dyDescent="0.2">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x14ac:dyDescent="0.2">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x14ac:dyDescent="0.2">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x14ac:dyDescent="0.2">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x14ac:dyDescent="0.2">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x14ac:dyDescent="0.2">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x14ac:dyDescent="0.2">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x14ac:dyDescent="0.2">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x14ac:dyDescent="0.2">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x14ac:dyDescent="0.2">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x14ac:dyDescent="0.2">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x14ac:dyDescent="0.2">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x14ac:dyDescent="0.2">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x14ac:dyDescent="0.2">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x14ac:dyDescent="0.2">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x14ac:dyDescent="0.2">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x14ac:dyDescent="0.2">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73"/>
  <dimension ref="A1:AQ79"/>
  <sheetViews>
    <sheetView workbookViewId="0"/>
  </sheetViews>
  <sheetFormatPr defaultRowHeight="15" x14ac:dyDescent="0.2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x14ac:dyDescent="0.25">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x14ac:dyDescent="0.25">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x14ac:dyDescent="0.25">
      <c r="A3" s="5"/>
      <c r="B3" s="370" t="s">
        <v>177</v>
      </c>
      <c r="C3" s="370"/>
      <c r="D3" s="370"/>
      <c r="E3" s="370"/>
      <c r="F3" s="370"/>
      <c r="G3" s="370"/>
      <c r="H3" s="370"/>
      <c r="I3" s="370"/>
      <c r="J3" s="370"/>
      <c r="K3" s="370"/>
      <c r="L3" s="370"/>
      <c r="M3" s="370"/>
      <c r="N3" s="370"/>
      <c r="O3" s="370"/>
      <c r="P3" s="370"/>
      <c r="Q3" s="370"/>
      <c r="R3" s="370"/>
      <c r="S3" s="370"/>
      <c r="T3" s="370"/>
      <c r="U3" s="5"/>
      <c r="V3" s="9"/>
      <c r="W3" s="9"/>
      <c r="X3" s="9"/>
      <c r="Y3" s="9"/>
      <c r="Z3" s="9"/>
      <c r="AA3" s="9"/>
      <c r="AB3" s="9"/>
      <c r="AC3" s="9"/>
      <c r="AD3" s="9"/>
      <c r="AE3" s="9"/>
      <c r="AF3" s="9"/>
      <c r="AG3" s="9"/>
      <c r="AH3" s="9"/>
      <c r="AI3" s="9"/>
      <c r="AJ3" s="9"/>
      <c r="AK3" s="9"/>
      <c r="AL3" s="9"/>
      <c r="AM3" s="9"/>
      <c r="AN3" s="9"/>
      <c r="AO3" s="9"/>
      <c r="AP3" s="9"/>
      <c r="AQ3" s="9"/>
    </row>
    <row r="4" spans="1:43" ht="21" customHeight="1" x14ac:dyDescent="0.25">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x14ac:dyDescent="0.25">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x14ac:dyDescent="0.25">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x14ac:dyDescent="0.25">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Sepeda Motor</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x14ac:dyDescent="0.25">
      <c r="A8" s="5"/>
      <c r="B8" s="1"/>
      <c r="C8" s="37">
        <v>1</v>
      </c>
      <c r="D8" s="39" t="str">
        <f>'DATA SISWA'!F10</f>
        <v>Ahmad Kardafi</v>
      </c>
      <c r="E8" s="78" t="str">
        <f>'S1'!S16</f>
        <v>-</v>
      </c>
      <c r="F8" s="78" t="str">
        <f>'S2'!S16</f>
        <v>-</v>
      </c>
      <c r="G8" s="78" t="str">
        <f>'S3'!S16</f>
        <v>-</v>
      </c>
      <c r="H8" s="78" t="str">
        <f>'S4'!S16</f>
        <v>-</v>
      </c>
      <c r="I8" s="78">
        <f>'S5'!S16</f>
        <v>80.5</v>
      </c>
      <c r="J8" s="78" t="str">
        <f>'S6'!S16</f>
        <v>-</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x14ac:dyDescent="0.25">
      <c r="A9" s="5"/>
      <c r="B9" s="1"/>
      <c r="C9" s="37">
        <v>2</v>
      </c>
      <c r="D9" s="39" t="str">
        <f>'DATA SISWA'!F11</f>
        <v>ALBITRA DESTA WARDANANG</v>
      </c>
      <c r="E9" s="78" t="str">
        <f>'S1'!S17</f>
        <v>-</v>
      </c>
      <c r="F9" s="78" t="str">
        <f>'S2'!S17</f>
        <v>-</v>
      </c>
      <c r="G9" s="78" t="str">
        <f>'S3'!S17</f>
        <v>-</v>
      </c>
      <c r="H9" s="78" t="str">
        <f>'S4'!S17</f>
        <v>-</v>
      </c>
      <c r="I9" s="78">
        <f>'S5'!S17</f>
        <v>84.5</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x14ac:dyDescent="0.25">
      <c r="A10" s="5"/>
      <c r="B10" s="1"/>
      <c r="C10" s="37">
        <v>3</v>
      </c>
      <c r="D10" s="39" t="str">
        <f>'DATA SISWA'!F12</f>
        <v>Albyanza Phipo Inzaghi</v>
      </c>
      <c r="E10" s="78" t="str">
        <f>'S1'!S18</f>
        <v>-</v>
      </c>
      <c r="F10" s="78" t="str">
        <f>'S2'!S18</f>
        <v>-</v>
      </c>
      <c r="G10" s="78" t="str">
        <f>'S3'!S18</f>
        <v>-</v>
      </c>
      <c r="H10" s="78" t="str">
        <f>'S4'!S18</f>
        <v>-</v>
      </c>
      <c r="I10" s="78">
        <f>'S5'!S18</f>
        <v>79</v>
      </c>
      <c r="J10" s="78" t="str">
        <f>'S6'!S18</f>
        <v>-</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x14ac:dyDescent="0.25">
      <c r="A11" s="5"/>
      <c r="B11" s="1"/>
      <c r="C11" s="37">
        <v>4</v>
      </c>
      <c r="D11" s="39" t="str">
        <f>'DATA SISWA'!F13</f>
        <v>ALDINO DWI SETIAWAN</v>
      </c>
      <c r="E11" s="78" t="str">
        <f>'S1'!S19</f>
        <v>-</v>
      </c>
      <c r="F11" s="78" t="str">
        <f>'S2'!S19</f>
        <v>-</v>
      </c>
      <c r="G11" s="78" t="str">
        <f>'S3'!S19</f>
        <v>-</v>
      </c>
      <c r="H11" s="78" t="str">
        <f>'S4'!S19</f>
        <v>-</v>
      </c>
      <c r="I11" s="78">
        <f>'S5'!S19</f>
        <v>80.5</v>
      </c>
      <c r="J11" s="78" t="str">
        <f>'S6'!S19</f>
        <v>-</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x14ac:dyDescent="0.25">
      <c r="A12" s="5"/>
      <c r="B12" s="1"/>
      <c r="C12" s="37">
        <v>5</v>
      </c>
      <c r="D12" s="39" t="str">
        <f>'DATA SISWA'!F14</f>
        <v>ANDIKA SURYA PANCA</v>
      </c>
      <c r="E12" s="78" t="str">
        <f>'S1'!S20</f>
        <v>-</v>
      </c>
      <c r="F12" s="78" t="str">
        <f>'S2'!S20</f>
        <v>-</v>
      </c>
      <c r="G12" s="78" t="str">
        <f>'S3'!S20</f>
        <v>-</v>
      </c>
      <c r="H12" s="78" t="str">
        <f>'S4'!S20</f>
        <v>-</v>
      </c>
      <c r="I12" s="78">
        <f>'S5'!S20</f>
        <v>80</v>
      </c>
      <c r="J12" s="78" t="str">
        <f>'S6'!S20</f>
        <v>-</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x14ac:dyDescent="0.25">
      <c r="A13" s="5"/>
      <c r="B13" s="1"/>
      <c r="C13" s="37">
        <v>6</v>
      </c>
      <c r="D13" s="39" t="str">
        <f>'DATA SISWA'!F15</f>
        <v>DAVA AFREZA</v>
      </c>
      <c r="E13" s="78" t="str">
        <f>'S1'!S21</f>
        <v>-</v>
      </c>
      <c r="F13" s="78" t="str">
        <f>'S2'!S21</f>
        <v>-</v>
      </c>
      <c r="G13" s="78" t="str">
        <f>'S3'!S21</f>
        <v>-</v>
      </c>
      <c r="H13" s="78" t="str">
        <f>'S4'!S21</f>
        <v>-</v>
      </c>
      <c r="I13" s="78">
        <f>'S5'!S21</f>
        <v>81</v>
      </c>
      <c r="J13" s="78" t="str">
        <f>'S6'!S21</f>
        <v>-</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x14ac:dyDescent="0.25">
      <c r="A14" s="5"/>
      <c r="B14" s="1"/>
      <c r="C14" s="37">
        <v>7</v>
      </c>
      <c r="D14" s="39" t="str">
        <f>'DATA SISWA'!F16</f>
        <v>DESTA SINAR WINATA</v>
      </c>
      <c r="E14" s="78" t="str">
        <f>'S1'!S22</f>
        <v>-</v>
      </c>
      <c r="F14" s="78" t="str">
        <f>'S2'!S22</f>
        <v>-</v>
      </c>
      <c r="G14" s="78" t="str">
        <f>'S3'!S22</f>
        <v>-</v>
      </c>
      <c r="H14" s="78" t="str">
        <f>'S4'!S22</f>
        <v>-</v>
      </c>
      <c r="I14" s="78">
        <f>'S5'!S22</f>
        <v>80.5</v>
      </c>
      <c r="J14" s="78" t="str">
        <f>'S6'!S22</f>
        <v>-</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x14ac:dyDescent="0.25">
      <c r="A15" s="5"/>
      <c r="B15" s="1"/>
      <c r="C15" s="37">
        <v>8</v>
      </c>
      <c r="D15" s="39" t="str">
        <f>'DATA SISWA'!F17</f>
        <v>DEVIS FEBRI YANSYAH</v>
      </c>
      <c r="E15" s="78" t="str">
        <f>'S1'!S23</f>
        <v>-</v>
      </c>
      <c r="F15" s="78" t="str">
        <f>'S2'!S23</f>
        <v>-</v>
      </c>
      <c r="G15" s="78" t="str">
        <f>'S3'!S23</f>
        <v>-</v>
      </c>
      <c r="H15" s="78" t="str">
        <f>'S4'!S23</f>
        <v>-</v>
      </c>
      <c r="I15" s="78">
        <f>'S5'!S23</f>
        <v>81</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x14ac:dyDescent="0.25">
      <c r="A16" s="5"/>
      <c r="B16" s="1"/>
      <c r="C16" s="37">
        <v>9</v>
      </c>
      <c r="D16" s="39" t="str">
        <f>'DATA SISWA'!F18</f>
        <v>DIAN OKTA SAPUTRA</v>
      </c>
      <c r="E16" s="78" t="str">
        <f>'S1'!S24</f>
        <v>-</v>
      </c>
      <c r="F16" s="78" t="str">
        <f>'S2'!S24</f>
        <v>-</v>
      </c>
      <c r="G16" s="78" t="str">
        <f>'S3'!S24</f>
        <v>-</v>
      </c>
      <c r="H16" s="78" t="str">
        <f>'S4'!S24</f>
        <v>-</v>
      </c>
      <c r="I16" s="78">
        <f>'S5'!S24</f>
        <v>80.5</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x14ac:dyDescent="0.25">
      <c r="A17" s="5"/>
      <c r="B17" s="1"/>
      <c r="C17" s="37">
        <v>10</v>
      </c>
      <c r="D17" s="39" t="str">
        <f>'DATA SISWA'!F19</f>
        <v>FADLI ARLIYAN</v>
      </c>
      <c r="E17" s="78" t="str">
        <f>'S1'!S25</f>
        <v>-</v>
      </c>
      <c r="F17" s="78" t="str">
        <f>'S2'!S25</f>
        <v>-</v>
      </c>
      <c r="G17" s="78" t="str">
        <f>'S3'!S25</f>
        <v>-</v>
      </c>
      <c r="H17" s="78" t="str">
        <f>'S4'!S25</f>
        <v>-</v>
      </c>
      <c r="I17" s="78">
        <f>'S5'!S25</f>
        <v>80.5</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x14ac:dyDescent="0.25">
      <c r="A18" s="5"/>
      <c r="B18" s="1"/>
      <c r="C18" s="37">
        <v>11</v>
      </c>
      <c r="D18" s="39" t="str">
        <f>'DATA SISWA'!F20</f>
        <v>IHSAN REY SANDI PAMUNGKAS</v>
      </c>
      <c r="E18" s="78" t="str">
        <f>'S1'!S26</f>
        <v>-</v>
      </c>
      <c r="F18" s="78" t="str">
        <f>'S2'!S26</f>
        <v>-</v>
      </c>
      <c r="G18" s="78" t="str">
        <f>'S3'!S26</f>
        <v>-</v>
      </c>
      <c r="H18" s="78" t="str">
        <f>'S4'!S26</f>
        <v>-</v>
      </c>
      <c r="I18" s="78">
        <f>'S5'!S26</f>
        <v>81.5</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x14ac:dyDescent="0.25">
      <c r="A19" s="5"/>
      <c r="B19" s="1"/>
      <c r="C19" s="37">
        <v>12</v>
      </c>
      <c r="D19" s="39" t="str">
        <f>'DATA SISWA'!F21</f>
        <v>Ilyas Mubarok</v>
      </c>
      <c r="E19" s="78" t="str">
        <f>'S1'!S27</f>
        <v>-</v>
      </c>
      <c r="F19" s="78" t="str">
        <f>'S2'!S27</f>
        <v>-</v>
      </c>
      <c r="G19" s="78" t="str">
        <f>'S3'!S27</f>
        <v>-</v>
      </c>
      <c r="H19" s="78" t="str">
        <f>'S4'!S27</f>
        <v>-</v>
      </c>
      <c r="I19" s="78">
        <f>'S5'!S27</f>
        <v>83.5</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x14ac:dyDescent="0.25">
      <c r="A20" s="5"/>
      <c r="B20" s="1"/>
      <c r="C20" s="37">
        <v>13</v>
      </c>
      <c r="D20" s="39" t="str">
        <f>'DATA SISWA'!F22</f>
        <v>JOLANDA PRATAMA</v>
      </c>
      <c r="E20" s="78" t="str">
        <f>'S1'!S28</f>
        <v>-</v>
      </c>
      <c r="F20" s="78" t="str">
        <f>'S2'!S28</f>
        <v>-</v>
      </c>
      <c r="G20" s="78" t="str">
        <f>'S3'!S28</f>
        <v>-</v>
      </c>
      <c r="H20" s="78" t="str">
        <f>'S4'!S28</f>
        <v>-</v>
      </c>
      <c r="I20" s="78">
        <f>'S5'!S28</f>
        <v>81</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x14ac:dyDescent="0.25">
      <c r="A21" s="5"/>
      <c r="B21" s="1"/>
      <c r="C21" s="37">
        <v>14</v>
      </c>
      <c r="D21" s="39" t="str">
        <f>'DATA SISWA'!F23</f>
        <v>Kholiq Ar Rasyid</v>
      </c>
      <c r="E21" s="78" t="str">
        <f>'S1'!S29</f>
        <v>-</v>
      </c>
      <c r="F21" s="78" t="str">
        <f>'S2'!S29</f>
        <v>-</v>
      </c>
      <c r="G21" s="78" t="str">
        <f>'S3'!S29</f>
        <v>-</v>
      </c>
      <c r="H21" s="78" t="str">
        <f>'S4'!S29</f>
        <v>-</v>
      </c>
      <c r="I21" s="78">
        <f>'S5'!S29</f>
        <v>81.5</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x14ac:dyDescent="0.25">
      <c r="A22" s="5"/>
      <c r="B22" s="1"/>
      <c r="C22" s="37">
        <v>15</v>
      </c>
      <c r="D22" s="39" t="str">
        <f>'DATA SISWA'!F24</f>
        <v>MOHAMAD IHSAN FADILA</v>
      </c>
      <c r="E22" s="78" t="str">
        <f>'S1'!S30</f>
        <v>-</v>
      </c>
      <c r="F22" s="78" t="str">
        <f>'S2'!S30</f>
        <v>-</v>
      </c>
      <c r="G22" s="78" t="str">
        <f>'S3'!S30</f>
        <v>-</v>
      </c>
      <c r="H22" s="78" t="str">
        <f>'S4'!S30</f>
        <v>-</v>
      </c>
      <c r="I22" s="78">
        <f>'S5'!S30</f>
        <v>81.5</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x14ac:dyDescent="0.25">
      <c r="A23" s="5"/>
      <c r="B23" s="1"/>
      <c r="C23" s="37">
        <v>16</v>
      </c>
      <c r="D23" s="39" t="str">
        <f>'DATA SISWA'!F25</f>
        <v>Muhamad Reva Adi Pratama</v>
      </c>
      <c r="E23" s="78" t="str">
        <f>'S1'!S31</f>
        <v>-</v>
      </c>
      <c r="F23" s="78" t="str">
        <f>'S2'!S31</f>
        <v>-</v>
      </c>
      <c r="G23" s="78" t="str">
        <f>'S3'!S31</f>
        <v>-</v>
      </c>
      <c r="H23" s="78" t="str">
        <f>'S4'!S31</f>
        <v>-</v>
      </c>
      <c r="I23" s="78">
        <f>'S5'!S31</f>
        <v>81</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x14ac:dyDescent="0.25">
      <c r="A24" s="5"/>
      <c r="B24" s="1"/>
      <c r="C24" s="37">
        <v>17</v>
      </c>
      <c r="D24" s="39" t="str">
        <f>'DATA SISWA'!F26</f>
        <v>MUHAMMAD RICKY RAMADHANI</v>
      </c>
      <c r="E24" s="78" t="str">
        <f>'S1'!S32</f>
        <v>-</v>
      </c>
      <c r="F24" s="78" t="str">
        <f>'S2'!S32</f>
        <v>-</v>
      </c>
      <c r="G24" s="78" t="str">
        <f>'S3'!S32</f>
        <v>-</v>
      </c>
      <c r="H24" s="78" t="str">
        <f>'S4'!S32</f>
        <v>-</v>
      </c>
      <c r="I24" s="78">
        <f>'S5'!S32</f>
        <v>79</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x14ac:dyDescent="0.25">
      <c r="A25" s="5"/>
      <c r="B25" s="1"/>
      <c r="C25" s="37">
        <v>18</v>
      </c>
      <c r="D25" s="39" t="str">
        <f>'DATA SISWA'!F27</f>
        <v>MUHIBBIM ABDUL ROHMAN</v>
      </c>
      <c r="E25" s="78" t="str">
        <f>'S1'!S33</f>
        <v>-</v>
      </c>
      <c r="F25" s="78" t="str">
        <f>'S2'!S33</f>
        <v>-</v>
      </c>
      <c r="G25" s="78" t="str">
        <f>'S3'!S33</f>
        <v>-</v>
      </c>
      <c r="H25" s="78" t="str">
        <f>'S4'!S33</f>
        <v>-</v>
      </c>
      <c r="I25" s="78">
        <f>'S5'!S33</f>
        <v>78.5</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x14ac:dyDescent="0.25">
      <c r="A26" s="5"/>
      <c r="B26" s="1"/>
      <c r="C26" s="37">
        <v>19</v>
      </c>
      <c r="D26" s="39" t="str">
        <f>'DATA SISWA'!F28</f>
        <v>NABIL OKTAMA PUTRA</v>
      </c>
      <c r="E26" s="78" t="str">
        <f>'S1'!S34</f>
        <v>-</v>
      </c>
      <c r="F26" s="78" t="str">
        <f>'S2'!S34</f>
        <v>-</v>
      </c>
      <c r="G26" s="78" t="str">
        <f>'S3'!S34</f>
        <v>-</v>
      </c>
      <c r="H26" s="78" t="str">
        <f>'S4'!S34</f>
        <v>-</v>
      </c>
      <c r="I26" s="78">
        <f>'S5'!S34</f>
        <v>81.5</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x14ac:dyDescent="0.25">
      <c r="A27" s="5"/>
      <c r="B27" s="1"/>
      <c r="C27" s="37">
        <v>20</v>
      </c>
      <c r="D27" s="39" t="str">
        <f>'DATA SISWA'!F29</f>
        <v>Peri Gunawan</v>
      </c>
      <c r="E27" s="78" t="str">
        <f>'S1'!S35</f>
        <v>-</v>
      </c>
      <c r="F27" s="78" t="str">
        <f>'S2'!S35</f>
        <v>-</v>
      </c>
      <c r="G27" s="78" t="str">
        <f>'S3'!S35</f>
        <v>-</v>
      </c>
      <c r="H27" s="78" t="str">
        <f>'S4'!S35</f>
        <v>-</v>
      </c>
      <c r="I27" s="78">
        <f>'S5'!S35</f>
        <v>81.5</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x14ac:dyDescent="0.25">
      <c r="A28" s="5"/>
      <c r="B28" s="1"/>
      <c r="C28" s="37">
        <v>21</v>
      </c>
      <c r="D28" s="39" t="str">
        <f>'DATA SISWA'!F30</f>
        <v>Rahmat Aryanto</v>
      </c>
      <c r="E28" s="78" t="str">
        <f>'S1'!S36</f>
        <v>-</v>
      </c>
      <c r="F28" s="78" t="str">
        <f>'S2'!S36</f>
        <v>-</v>
      </c>
      <c r="G28" s="78" t="str">
        <f>'S3'!S36</f>
        <v>-</v>
      </c>
      <c r="H28" s="78" t="str">
        <f>'S4'!S36</f>
        <v>-</v>
      </c>
      <c r="I28" s="78">
        <f>'S5'!S36</f>
        <v>83</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x14ac:dyDescent="0.25">
      <c r="A29" s="5"/>
      <c r="B29" s="1"/>
      <c r="C29" s="37">
        <v>22</v>
      </c>
      <c r="D29" s="39" t="str">
        <f>'DATA SISWA'!F31</f>
        <v>Rahmat Mahardika</v>
      </c>
      <c r="E29" s="78" t="str">
        <f>'S1'!S37</f>
        <v>-</v>
      </c>
      <c r="F29" s="78" t="str">
        <f>'S2'!S37</f>
        <v>-</v>
      </c>
      <c r="G29" s="78" t="str">
        <f>'S3'!S37</f>
        <v>-</v>
      </c>
      <c r="H29" s="78" t="str">
        <f>'S4'!S37</f>
        <v>-</v>
      </c>
      <c r="I29" s="78">
        <f>'S5'!S37</f>
        <v>82.5</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x14ac:dyDescent="0.25">
      <c r="A30" s="5"/>
      <c r="B30" s="1"/>
      <c r="C30" s="37">
        <v>23</v>
      </c>
      <c r="D30" s="39" t="str">
        <f>'DATA SISWA'!F32</f>
        <v>RASYA RIZKY RAMADHAN</v>
      </c>
      <c r="E30" s="78" t="str">
        <f>'S1'!S38</f>
        <v>-</v>
      </c>
      <c r="F30" s="78" t="str">
        <f>'S2'!S38</f>
        <v>-</v>
      </c>
      <c r="G30" s="78" t="str">
        <f>'S3'!S38</f>
        <v>-</v>
      </c>
      <c r="H30" s="78" t="str">
        <f>'S4'!S38</f>
        <v>-</v>
      </c>
      <c r="I30" s="78">
        <f>'S5'!S38</f>
        <v>83.5</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x14ac:dyDescent="0.25">
      <c r="A31" s="5"/>
      <c r="B31" s="1"/>
      <c r="C31" s="37">
        <v>24</v>
      </c>
      <c r="D31" s="39" t="str">
        <f>'DATA SISWA'!F33</f>
        <v>RIDHO ADIANSYAH</v>
      </c>
      <c r="E31" s="78" t="str">
        <f>'S1'!S39</f>
        <v>-</v>
      </c>
      <c r="F31" s="78" t="str">
        <f>'S2'!S39</f>
        <v>-</v>
      </c>
      <c r="G31" s="78" t="str">
        <f>'S3'!S39</f>
        <v>-</v>
      </c>
      <c r="H31" s="78" t="str">
        <f>'S4'!S39</f>
        <v>-</v>
      </c>
      <c r="I31" s="78">
        <f>'S5'!S39</f>
        <v>83.5</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x14ac:dyDescent="0.25">
      <c r="A32" s="5"/>
      <c r="B32" s="1"/>
      <c r="C32" s="37">
        <v>25</v>
      </c>
      <c r="D32" s="39" t="str">
        <f>'DATA SISWA'!F34</f>
        <v>SURYA EFENDI</v>
      </c>
      <c r="E32" s="78" t="str">
        <f>'S1'!S40</f>
        <v>-</v>
      </c>
      <c r="F32" s="78" t="str">
        <f>'S2'!S40</f>
        <v>-</v>
      </c>
      <c r="G32" s="78" t="str">
        <f>'S3'!S40</f>
        <v>-</v>
      </c>
      <c r="H32" s="78" t="str">
        <f>'S4'!S40</f>
        <v>-</v>
      </c>
      <c r="I32" s="78">
        <f>'S5'!S40</f>
        <v>80.5</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x14ac:dyDescent="0.25">
      <c r="A33" s="5"/>
      <c r="B33" s="1"/>
      <c r="C33" s="37">
        <v>26</v>
      </c>
      <c r="D33" s="39" t="str">
        <f>'DATA SISWA'!F35</f>
        <v>VAREL PRATAMA. S</v>
      </c>
      <c r="E33" s="78" t="str">
        <f>'S1'!S41</f>
        <v>-</v>
      </c>
      <c r="F33" s="78" t="str">
        <f>'S2'!S41</f>
        <v>-</v>
      </c>
      <c r="G33" s="78" t="str">
        <f>'S3'!S41</f>
        <v>-</v>
      </c>
      <c r="H33" s="78" t="str">
        <f>'S4'!S41</f>
        <v>-</v>
      </c>
      <c r="I33" s="78">
        <f>'S5'!S41</f>
        <v>80.5</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x14ac:dyDescent="0.25">
      <c r="A34" s="5"/>
      <c r="B34" s="1"/>
      <c r="C34" s="37">
        <v>27</v>
      </c>
      <c r="D34" s="39" t="str">
        <f>'DATA SISWA'!F36</f>
        <v>Y.DEVIN</v>
      </c>
      <c r="E34" s="78" t="str">
        <f>'S1'!S42</f>
        <v>-</v>
      </c>
      <c r="F34" s="78" t="str">
        <f>'S2'!S42</f>
        <v>-</v>
      </c>
      <c r="G34" s="78" t="str">
        <f>'S3'!S42</f>
        <v>-</v>
      </c>
      <c r="H34" s="78" t="str">
        <f>'S4'!S42</f>
        <v>-</v>
      </c>
      <c r="I34" s="78">
        <f>'S5'!S42</f>
        <v>80</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x14ac:dyDescent="0.25">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x14ac:dyDescent="0.25">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x14ac:dyDescent="0.25">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x14ac:dyDescent="0.25">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x14ac:dyDescent="0.25">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x14ac:dyDescent="0.25">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x14ac:dyDescent="0.25">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x14ac:dyDescent="0.25">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x14ac:dyDescent="0.25">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x14ac:dyDescent="0.25">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x14ac:dyDescent="0.25">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x14ac:dyDescent="0.25">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x14ac:dyDescent="0.25">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x14ac:dyDescent="0.25">
      <c r="A48" s="5"/>
      <c r="B48" s="1"/>
      <c r="C48" s="371" t="s">
        <v>304</v>
      </c>
      <c r="D48" s="371"/>
      <c r="E48" s="297">
        <f>IFERROR(AVERAGE(E8:E47),0)</f>
        <v>0</v>
      </c>
      <c r="F48" s="297">
        <f t="shared" ref="F48:S48" si="0">IFERROR(AVERAGE(F8:F47),0)</f>
        <v>0</v>
      </c>
      <c r="G48" s="297">
        <f t="shared" si="0"/>
        <v>0</v>
      </c>
      <c r="H48" s="297">
        <f t="shared" si="0"/>
        <v>0</v>
      </c>
      <c r="I48" s="297">
        <f t="shared" si="0"/>
        <v>81.18518518518519</v>
      </c>
      <c r="J48" s="297">
        <f t="shared" si="0"/>
        <v>0</v>
      </c>
      <c r="K48" s="297">
        <f t="shared" si="0"/>
        <v>0</v>
      </c>
      <c r="L48" s="297">
        <f t="shared" si="0"/>
        <v>0</v>
      </c>
      <c r="M48" s="297">
        <f t="shared" si="0"/>
        <v>0</v>
      </c>
      <c r="N48" s="297">
        <f t="shared" si="0"/>
        <v>0</v>
      </c>
      <c r="O48" s="297">
        <f t="shared" si="0"/>
        <v>0</v>
      </c>
      <c r="P48" s="297">
        <f t="shared" si="0"/>
        <v>0</v>
      </c>
      <c r="Q48" s="297">
        <f t="shared" si="0"/>
        <v>0</v>
      </c>
      <c r="R48" s="297">
        <f t="shared" si="0"/>
        <v>0</v>
      </c>
      <c r="S48" s="297">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x14ac:dyDescent="0.25">
      <c r="A49" s="5"/>
      <c r="B49" s="1"/>
      <c r="C49" s="371" t="s">
        <v>305</v>
      </c>
      <c r="D49" s="371"/>
      <c r="E49" s="297">
        <f>MAX(E8:E47)</f>
        <v>0</v>
      </c>
      <c r="F49" s="297">
        <f>MAX(F8:F47)</f>
        <v>0</v>
      </c>
      <c r="G49" s="297">
        <f t="shared" ref="G49:S49" si="1">MAX(G8:G47)</f>
        <v>0</v>
      </c>
      <c r="H49" s="297">
        <f t="shared" si="1"/>
        <v>0</v>
      </c>
      <c r="I49" s="297">
        <f t="shared" si="1"/>
        <v>84.5</v>
      </c>
      <c r="J49" s="297">
        <f t="shared" si="1"/>
        <v>0</v>
      </c>
      <c r="K49" s="297">
        <f t="shared" si="1"/>
        <v>0</v>
      </c>
      <c r="L49" s="297">
        <f t="shared" si="1"/>
        <v>0</v>
      </c>
      <c r="M49" s="297">
        <f t="shared" si="1"/>
        <v>0</v>
      </c>
      <c r="N49" s="297">
        <f t="shared" si="1"/>
        <v>0</v>
      </c>
      <c r="O49" s="297">
        <f t="shared" si="1"/>
        <v>0</v>
      </c>
      <c r="P49" s="297">
        <f t="shared" si="1"/>
        <v>0</v>
      </c>
      <c r="Q49" s="297">
        <f t="shared" si="1"/>
        <v>0</v>
      </c>
      <c r="R49" s="297">
        <f t="shared" si="1"/>
        <v>0</v>
      </c>
      <c r="S49" s="297">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x14ac:dyDescent="0.25">
      <c r="A50" s="5"/>
      <c r="B50" s="1"/>
      <c r="C50" s="371" t="s">
        <v>306</v>
      </c>
      <c r="D50" s="371"/>
      <c r="E50" s="297">
        <f>MIN(E8:E47)</f>
        <v>0</v>
      </c>
      <c r="F50" s="297">
        <f t="shared" ref="F50:S50" si="2">MIN(F8:F47)</f>
        <v>0</v>
      </c>
      <c r="G50" s="297">
        <f t="shared" si="2"/>
        <v>0</v>
      </c>
      <c r="H50" s="297">
        <f t="shared" si="2"/>
        <v>0</v>
      </c>
      <c r="I50" s="297">
        <f t="shared" si="2"/>
        <v>78.5</v>
      </c>
      <c r="J50" s="297">
        <f t="shared" si="2"/>
        <v>0</v>
      </c>
      <c r="K50" s="297">
        <f t="shared" si="2"/>
        <v>0</v>
      </c>
      <c r="L50" s="297">
        <f t="shared" si="2"/>
        <v>0</v>
      </c>
      <c r="M50" s="297">
        <f t="shared" si="2"/>
        <v>0</v>
      </c>
      <c r="N50" s="297">
        <f t="shared" si="2"/>
        <v>0</v>
      </c>
      <c r="O50" s="297">
        <f t="shared" si="2"/>
        <v>0</v>
      </c>
      <c r="P50" s="297">
        <f t="shared" si="2"/>
        <v>0</v>
      </c>
      <c r="Q50" s="297">
        <f t="shared" si="2"/>
        <v>0</v>
      </c>
      <c r="R50" s="297">
        <f t="shared" si="2"/>
        <v>0</v>
      </c>
      <c r="S50" s="297">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x14ac:dyDescent="0.25">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x14ac:dyDescent="0.25">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x14ac:dyDescent="0.25">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x14ac:dyDescent="0.25">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x14ac:dyDescent="0.25">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x14ac:dyDescent="0.25">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x14ac:dyDescent="0.25">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x14ac:dyDescent="0.25">
      <c r="A58" s="9"/>
      <c r="B58" s="9"/>
      <c r="C58" s="9"/>
      <c r="D58" s="9"/>
      <c r="E58" s="296"/>
      <c r="F58" s="296"/>
      <c r="G58" s="296"/>
      <c r="H58" s="296"/>
      <c r="I58" s="296"/>
      <c r="J58" s="296"/>
      <c r="K58" s="296"/>
      <c r="L58" s="296"/>
      <c r="M58" s="296"/>
      <c r="N58" s="296"/>
      <c r="O58" s="296"/>
      <c r="P58" s="296"/>
      <c r="Q58" s="296"/>
      <c r="R58" s="296"/>
      <c r="S58" s="296"/>
      <c r="T58" s="296"/>
      <c r="U58" s="9"/>
      <c r="V58" s="9"/>
      <c r="W58" s="9"/>
      <c r="X58" s="9"/>
      <c r="Y58" s="9"/>
      <c r="Z58" s="9"/>
      <c r="AA58" s="9"/>
      <c r="AB58" s="9"/>
      <c r="AC58" s="9"/>
      <c r="AD58" s="9"/>
      <c r="AE58" s="9"/>
      <c r="AF58" s="9"/>
      <c r="AG58" s="9"/>
      <c r="AH58" s="9"/>
      <c r="AI58" s="9"/>
      <c r="AJ58" s="9"/>
      <c r="AK58" s="9"/>
      <c r="AL58" s="9"/>
      <c r="AM58" s="9"/>
      <c r="AN58" s="9"/>
      <c r="AO58" s="9"/>
      <c r="AP58" s="9"/>
      <c r="AQ58" s="9"/>
    </row>
    <row r="59" spans="1:43" x14ac:dyDescent="0.25">
      <c r="A59" s="9"/>
      <c r="B59" s="9"/>
      <c r="C59" s="9"/>
      <c r="D59" s="9"/>
      <c r="E59" s="296"/>
      <c r="F59" s="296"/>
      <c r="G59" s="296"/>
      <c r="H59" s="296"/>
      <c r="I59" s="296"/>
      <c r="J59" s="296"/>
      <c r="K59" s="296"/>
      <c r="L59" s="296"/>
      <c r="M59" s="296"/>
      <c r="N59" s="296"/>
      <c r="O59" s="296"/>
      <c r="P59" s="296"/>
      <c r="Q59" s="296"/>
      <c r="R59" s="296"/>
      <c r="S59" s="296"/>
      <c r="T59" s="296"/>
      <c r="U59" s="9"/>
      <c r="V59" s="9"/>
      <c r="W59" s="9"/>
      <c r="X59" s="9"/>
      <c r="Y59" s="9"/>
      <c r="Z59" s="9"/>
      <c r="AA59" s="9"/>
      <c r="AB59" s="9"/>
      <c r="AC59" s="9"/>
      <c r="AD59" s="9"/>
      <c r="AE59" s="9"/>
      <c r="AF59" s="9"/>
      <c r="AG59" s="9"/>
      <c r="AH59" s="9"/>
      <c r="AI59" s="9"/>
      <c r="AJ59" s="9"/>
      <c r="AK59" s="9"/>
      <c r="AL59" s="9"/>
      <c r="AM59" s="9"/>
      <c r="AN59" s="9"/>
      <c r="AO59" s="9"/>
      <c r="AP59" s="9"/>
      <c r="AQ59" s="9"/>
    </row>
    <row r="60" spans="1:43" x14ac:dyDescent="0.25">
      <c r="A60" s="9"/>
      <c r="B60" s="9"/>
      <c r="C60" s="9"/>
      <c r="D60" s="9"/>
      <c r="E60" s="296"/>
      <c r="F60" s="296"/>
      <c r="G60" s="296"/>
      <c r="H60" s="296"/>
      <c r="I60" s="296"/>
      <c r="J60" s="296"/>
      <c r="K60" s="296"/>
      <c r="L60" s="296"/>
      <c r="M60" s="296"/>
      <c r="N60" s="296"/>
      <c r="O60" s="296"/>
      <c r="P60" s="296"/>
      <c r="Q60" s="296"/>
      <c r="R60" s="296"/>
      <c r="S60" s="296"/>
      <c r="T60" s="296"/>
      <c r="U60" s="9"/>
      <c r="V60" s="9"/>
      <c r="W60" s="9"/>
      <c r="X60" s="9"/>
      <c r="Y60" s="9"/>
      <c r="Z60" s="9"/>
      <c r="AA60" s="9"/>
      <c r="AB60" s="9"/>
      <c r="AC60" s="9"/>
      <c r="AD60" s="9"/>
      <c r="AE60" s="9"/>
      <c r="AF60" s="9"/>
      <c r="AG60" s="9"/>
      <c r="AH60" s="9"/>
      <c r="AI60" s="9"/>
      <c r="AJ60" s="9"/>
      <c r="AK60" s="9"/>
      <c r="AL60" s="9"/>
      <c r="AM60" s="9"/>
      <c r="AN60" s="9"/>
      <c r="AO60" s="9"/>
      <c r="AP60" s="9"/>
      <c r="AQ60" s="9"/>
    </row>
    <row r="61" spans="1:43" x14ac:dyDescent="0.25">
      <c r="A61" s="9"/>
      <c r="B61" s="9"/>
      <c r="C61" s="9"/>
      <c r="D61" s="9"/>
      <c r="E61" s="296"/>
      <c r="F61" s="296"/>
      <c r="G61" s="296"/>
      <c r="H61" s="296"/>
      <c r="I61" s="296"/>
      <c r="J61" s="296"/>
      <c r="K61" s="296"/>
      <c r="L61" s="296"/>
      <c r="M61" s="296"/>
      <c r="N61" s="296"/>
      <c r="O61" s="296"/>
      <c r="P61" s="296"/>
      <c r="Q61" s="296"/>
      <c r="R61" s="296"/>
      <c r="S61" s="296"/>
      <c r="T61" s="296"/>
      <c r="U61" s="9"/>
      <c r="V61" s="9"/>
      <c r="W61" s="9"/>
      <c r="X61" s="9"/>
      <c r="Y61" s="9"/>
      <c r="Z61" s="9"/>
      <c r="AA61" s="9"/>
      <c r="AB61" s="9"/>
      <c r="AC61" s="9"/>
      <c r="AD61" s="9"/>
      <c r="AE61" s="9"/>
      <c r="AF61" s="9"/>
      <c r="AG61" s="9"/>
      <c r="AH61" s="9"/>
      <c r="AI61" s="9"/>
      <c r="AJ61" s="9"/>
      <c r="AK61" s="9"/>
      <c r="AL61" s="9"/>
      <c r="AM61" s="9"/>
      <c r="AN61" s="9"/>
      <c r="AO61" s="9"/>
      <c r="AP61" s="9"/>
      <c r="AQ61" s="9"/>
    </row>
    <row r="62" spans="1:43" x14ac:dyDescent="0.25">
      <c r="A62" s="9"/>
      <c r="B62" s="9"/>
      <c r="C62" s="9"/>
      <c r="D62" s="9"/>
      <c r="E62" s="296"/>
      <c r="F62" s="296"/>
      <c r="G62" s="296"/>
      <c r="H62" s="296"/>
      <c r="I62" s="296"/>
      <c r="J62" s="296"/>
      <c r="K62" s="296"/>
      <c r="L62" s="296"/>
      <c r="M62" s="296"/>
      <c r="N62" s="296"/>
      <c r="O62" s="296"/>
      <c r="P62" s="296"/>
      <c r="Q62" s="296"/>
      <c r="R62" s="296"/>
      <c r="S62" s="296"/>
      <c r="T62" s="296"/>
      <c r="U62" s="9"/>
      <c r="V62" s="9"/>
      <c r="W62" s="9"/>
      <c r="X62" s="9"/>
      <c r="Y62" s="9"/>
      <c r="Z62" s="9"/>
      <c r="AA62" s="9"/>
      <c r="AB62" s="9"/>
      <c r="AC62" s="9"/>
      <c r="AD62" s="9"/>
      <c r="AE62" s="9"/>
      <c r="AF62" s="9"/>
      <c r="AG62" s="9"/>
      <c r="AH62" s="9"/>
      <c r="AI62" s="9"/>
      <c r="AJ62" s="9"/>
      <c r="AK62" s="9"/>
      <c r="AL62" s="9"/>
      <c r="AM62" s="9"/>
      <c r="AN62" s="9"/>
      <c r="AO62" s="9"/>
      <c r="AP62" s="9"/>
      <c r="AQ62" s="9"/>
    </row>
    <row r="63" spans="1:43" x14ac:dyDescent="0.25">
      <c r="A63" s="9"/>
      <c r="B63" s="9"/>
      <c r="C63" s="9"/>
      <c r="D63" s="9"/>
      <c r="E63" s="296"/>
      <c r="F63" s="296"/>
      <c r="G63" s="296"/>
      <c r="H63" s="296"/>
      <c r="I63" s="296"/>
      <c r="J63" s="296"/>
      <c r="K63" s="296"/>
      <c r="L63" s="296"/>
      <c r="M63" s="296"/>
      <c r="N63" s="296"/>
      <c r="O63" s="296"/>
      <c r="P63" s="296"/>
      <c r="Q63" s="296"/>
      <c r="R63" s="296"/>
      <c r="S63" s="296"/>
      <c r="T63" s="296"/>
      <c r="U63" s="9"/>
      <c r="V63" s="9"/>
      <c r="W63" s="9"/>
      <c r="X63" s="9"/>
      <c r="Y63" s="9"/>
      <c r="Z63" s="9"/>
      <c r="AA63" s="9"/>
      <c r="AB63" s="9"/>
      <c r="AC63" s="9"/>
      <c r="AD63" s="9"/>
      <c r="AE63" s="9"/>
      <c r="AF63" s="9"/>
      <c r="AG63" s="9"/>
      <c r="AH63" s="9"/>
      <c r="AI63" s="9"/>
      <c r="AJ63" s="9"/>
      <c r="AK63" s="9"/>
      <c r="AL63" s="9"/>
      <c r="AM63" s="9"/>
      <c r="AN63" s="9"/>
      <c r="AO63" s="9"/>
      <c r="AP63" s="9"/>
      <c r="AQ63" s="9"/>
    </row>
    <row r="64" spans="1:43" x14ac:dyDescent="0.25">
      <c r="A64" s="9"/>
      <c r="B64" s="9"/>
      <c r="C64" s="9"/>
      <c r="D64" s="9"/>
      <c r="E64" s="296"/>
      <c r="F64" s="296"/>
      <c r="G64" s="296"/>
      <c r="H64" s="296"/>
      <c r="I64" s="296"/>
      <c r="J64" s="296"/>
      <c r="K64" s="296"/>
      <c r="L64" s="296"/>
      <c r="M64" s="296"/>
      <c r="N64" s="296"/>
      <c r="O64" s="296"/>
      <c r="P64" s="296"/>
      <c r="Q64" s="296"/>
      <c r="R64" s="296"/>
      <c r="S64" s="296"/>
      <c r="T64" s="296"/>
      <c r="U64" s="9"/>
      <c r="V64" s="9"/>
      <c r="W64" s="9"/>
      <c r="X64" s="9"/>
      <c r="Y64" s="9"/>
      <c r="Z64" s="9"/>
      <c r="AA64" s="9"/>
      <c r="AB64" s="9"/>
      <c r="AC64" s="9"/>
      <c r="AD64" s="9"/>
      <c r="AE64" s="9"/>
      <c r="AF64" s="9"/>
      <c r="AG64" s="9"/>
      <c r="AH64" s="9"/>
      <c r="AI64" s="9"/>
      <c r="AJ64" s="9"/>
      <c r="AK64" s="9"/>
      <c r="AL64" s="9"/>
      <c r="AM64" s="9"/>
      <c r="AN64" s="9"/>
      <c r="AO64" s="9"/>
      <c r="AP64" s="9"/>
      <c r="AQ64" s="9"/>
    </row>
    <row r="65" spans="1:43" x14ac:dyDescent="0.25">
      <c r="A65" s="9"/>
      <c r="B65" s="9"/>
      <c r="C65" s="9"/>
      <c r="D65" s="9"/>
      <c r="E65" s="296"/>
      <c r="F65" s="296"/>
      <c r="G65" s="296"/>
      <c r="H65" s="296"/>
      <c r="I65" s="296"/>
      <c r="J65" s="296"/>
      <c r="K65" s="296"/>
      <c r="L65" s="296"/>
      <c r="M65" s="296"/>
      <c r="N65" s="296"/>
      <c r="O65" s="296"/>
      <c r="P65" s="296"/>
      <c r="Q65" s="296"/>
      <c r="R65" s="296"/>
      <c r="S65" s="296"/>
      <c r="T65" s="296"/>
      <c r="U65" s="9"/>
      <c r="V65" s="9"/>
      <c r="W65" s="9"/>
      <c r="X65" s="9"/>
      <c r="Y65" s="9"/>
      <c r="Z65" s="9"/>
      <c r="AA65" s="9"/>
      <c r="AB65" s="9"/>
      <c r="AC65" s="9"/>
      <c r="AD65" s="9"/>
      <c r="AE65" s="9"/>
      <c r="AF65" s="9"/>
      <c r="AG65" s="9"/>
      <c r="AH65" s="9"/>
      <c r="AI65" s="9"/>
      <c r="AJ65" s="9"/>
      <c r="AK65" s="9"/>
      <c r="AL65" s="9"/>
      <c r="AM65" s="9"/>
      <c r="AN65" s="9"/>
      <c r="AO65" s="9"/>
      <c r="AP65" s="9"/>
      <c r="AQ65" s="9"/>
    </row>
    <row r="66" spans="1:43" x14ac:dyDescent="0.25">
      <c r="A66" s="9"/>
      <c r="B66" s="9"/>
      <c r="C66" s="9"/>
      <c r="D66" s="9"/>
      <c r="E66" s="296"/>
      <c r="F66" s="296"/>
      <c r="G66" s="296"/>
      <c r="H66" s="296"/>
      <c r="I66" s="296"/>
      <c r="J66" s="296"/>
      <c r="K66" s="296"/>
      <c r="L66" s="296"/>
      <c r="M66" s="296"/>
      <c r="N66" s="296"/>
      <c r="O66" s="296"/>
      <c r="P66" s="296"/>
      <c r="Q66" s="296"/>
      <c r="R66" s="296"/>
      <c r="S66" s="296"/>
      <c r="T66" s="296"/>
      <c r="U66" s="9"/>
      <c r="V66" s="9"/>
      <c r="W66" s="9"/>
      <c r="X66" s="9"/>
      <c r="Y66" s="9"/>
      <c r="Z66" s="9"/>
      <c r="AA66" s="9"/>
      <c r="AB66" s="9"/>
      <c r="AC66" s="9"/>
      <c r="AD66" s="9"/>
      <c r="AE66" s="9"/>
      <c r="AF66" s="9"/>
      <c r="AG66" s="9"/>
      <c r="AH66" s="9"/>
      <c r="AI66" s="9"/>
      <c r="AJ66" s="9"/>
      <c r="AK66" s="9"/>
      <c r="AL66" s="9"/>
      <c r="AM66" s="9"/>
      <c r="AN66" s="9"/>
      <c r="AO66" s="9"/>
      <c r="AP66" s="9"/>
      <c r="AQ66" s="9"/>
    </row>
    <row r="67" spans="1:43" x14ac:dyDescent="0.25">
      <c r="A67" s="9"/>
      <c r="B67" s="9"/>
      <c r="C67" s="9"/>
      <c r="D67" s="9"/>
      <c r="E67" s="296"/>
      <c r="F67" s="296"/>
      <c r="G67" s="296"/>
      <c r="H67" s="296"/>
      <c r="I67" s="296"/>
      <c r="J67" s="296"/>
      <c r="K67" s="296"/>
      <c r="L67" s="296"/>
      <c r="M67" s="296"/>
      <c r="N67" s="296"/>
      <c r="O67" s="296"/>
      <c r="P67" s="296"/>
      <c r="Q67" s="296"/>
      <c r="R67" s="296"/>
      <c r="S67" s="296"/>
      <c r="T67" s="296"/>
      <c r="U67" s="9"/>
      <c r="V67" s="9"/>
      <c r="W67" s="9"/>
      <c r="X67" s="9"/>
      <c r="Y67" s="9"/>
      <c r="Z67" s="9"/>
      <c r="AA67" s="9"/>
      <c r="AB67" s="9"/>
      <c r="AC67" s="9"/>
      <c r="AD67" s="9"/>
      <c r="AE67" s="9"/>
      <c r="AF67" s="9"/>
      <c r="AG67" s="9"/>
      <c r="AH67" s="9"/>
      <c r="AI67" s="9"/>
      <c r="AJ67" s="9"/>
      <c r="AK67" s="9"/>
      <c r="AL67" s="9"/>
      <c r="AM67" s="9"/>
      <c r="AN67" s="9"/>
      <c r="AO67" s="9"/>
      <c r="AP67" s="9"/>
      <c r="AQ67" s="9"/>
    </row>
    <row r="68" spans="1:43" x14ac:dyDescent="0.25">
      <c r="A68" s="9"/>
      <c r="B68" s="9"/>
      <c r="C68" s="9"/>
      <c r="D68" s="9"/>
      <c r="E68" s="296"/>
      <c r="F68" s="296"/>
      <c r="G68" s="296"/>
      <c r="H68" s="296"/>
      <c r="I68" s="296"/>
      <c r="J68" s="296"/>
      <c r="K68" s="296"/>
      <c r="L68" s="296"/>
      <c r="M68" s="296"/>
      <c r="N68" s="296"/>
      <c r="O68" s="296"/>
      <c r="P68" s="296"/>
      <c r="Q68" s="296"/>
      <c r="R68" s="296"/>
      <c r="S68" s="296"/>
      <c r="T68" s="296"/>
      <c r="U68" s="9"/>
      <c r="V68" s="9"/>
      <c r="W68" s="9"/>
      <c r="X68" s="9"/>
      <c r="Y68" s="9"/>
      <c r="Z68" s="9"/>
      <c r="AA68" s="9"/>
      <c r="AB68" s="9"/>
      <c r="AC68" s="9"/>
      <c r="AD68" s="9"/>
      <c r="AE68" s="9"/>
      <c r="AF68" s="9"/>
      <c r="AG68" s="9"/>
      <c r="AH68" s="9"/>
      <c r="AI68" s="9"/>
      <c r="AJ68" s="9"/>
      <c r="AK68" s="9"/>
      <c r="AL68" s="9"/>
      <c r="AM68" s="9"/>
      <c r="AN68" s="9"/>
      <c r="AO68" s="9"/>
      <c r="AP68" s="9"/>
      <c r="AQ68" s="9"/>
    </row>
    <row r="69" spans="1:43" x14ac:dyDescent="0.25">
      <c r="A69" s="9"/>
      <c r="B69" s="9"/>
      <c r="C69" s="9"/>
      <c r="D69" s="9"/>
      <c r="E69" s="296"/>
      <c r="F69" s="296"/>
      <c r="G69" s="296"/>
      <c r="H69" s="296"/>
      <c r="I69" s="296"/>
      <c r="J69" s="296"/>
      <c r="K69" s="296"/>
      <c r="L69" s="296"/>
      <c r="M69" s="296"/>
      <c r="N69" s="296"/>
      <c r="O69" s="296"/>
      <c r="P69" s="296"/>
      <c r="Q69" s="296"/>
      <c r="R69" s="296"/>
      <c r="S69" s="296"/>
      <c r="T69" s="296"/>
      <c r="U69" s="9"/>
      <c r="V69" s="9"/>
      <c r="W69" s="9"/>
      <c r="X69" s="9"/>
      <c r="Y69" s="9"/>
      <c r="Z69" s="9"/>
      <c r="AA69" s="9"/>
      <c r="AB69" s="9"/>
      <c r="AC69" s="9"/>
      <c r="AD69" s="9"/>
      <c r="AE69" s="9"/>
      <c r="AF69" s="9"/>
      <c r="AG69" s="9"/>
      <c r="AH69" s="9"/>
      <c r="AI69" s="9"/>
      <c r="AJ69" s="9"/>
      <c r="AK69" s="9"/>
      <c r="AL69" s="9"/>
      <c r="AM69" s="9"/>
      <c r="AN69" s="9"/>
      <c r="AO69" s="9"/>
      <c r="AP69" s="9"/>
      <c r="AQ69" s="9"/>
    </row>
    <row r="70" spans="1:43" x14ac:dyDescent="0.25">
      <c r="A70" s="9"/>
      <c r="B70" s="9"/>
      <c r="C70" s="9"/>
      <c r="D70" s="9"/>
      <c r="E70" s="296"/>
      <c r="F70" s="296"/>
      <c r="G70" s="296"/>
      <c r="H70" s="296"/>
      <c r="I70" s="296"/>
      <c r="J70" s="296"/>
      <c r="K70" s="296"/>
      <c r="L70" s="296"/>
      <c r="M70" s="296"/>
      <c r="N70" s="296"/>
      <c r="O70" s="296"/>
      <c r="P70" s="296"/>
      <c r="Q70" s="296"/>
      <c r="R70" s="296"/>
      <c r="S70" s="296"/>
      <c r="T70" s="296"/>
      <c r="U70" s="9"/>
      <c r="V70" s="9"/>
      <c r="W70" s="9"/>
      <c r="X70" s="9"/>
      <c r="Y70" s="9"/>
      <c r="Z70" s="9"/>
      <c r="AA70" s="9"/>
      <c r="AB70" s="9"/>
      <c r="AC70" s="9"/>
      <c r="AD70" s="9"/>
      <c r="AE70" s="9"/>
      <c r="AF70" s="9"/>
      <c r="AG70" s="9"/>
      <c r="AH70" s="9"/>
      <c r="AI70" s="9"/>
      <c r="AJ70" s="9"/>
      <c r="AK70" s="9"/>
      <c r="AL70" s="9"/>
      <c r="AM70" s="9"/>
      <c r="AN70" s="9"/>
      <c r="AO70" s="9"/>
      <c r="AP70" s="9"/>
      <c r="AQ70" s="9"/>
    </row>
    <row r="71" spans="1:43" x14ac:dyDescent="0.25">
      <c r="A71" s="9"/>
      <c r="B71" s="9"/>
      <c r="C71" s="9"/>
      <c r="D71" s="9"/>
      <c r="E71" s="296"/>
      <c r="F71" s="296"/>
      <c r="G71" s="296"/>
      <c r="H71" s="296"/>
      <c r="I71" s="296"/>
      <c r="J71" s="296"/>
      <c r="K71" s="296"/>
      <c r="L71" s="296"/>
      <c r="M71" s="296"/>
      <c r="N71" s="296"/>
      <c r="O71" s="296"/>
      <c r="P71" s="296"/>
      <c r="Q71" s="296"/>
      <c r="R71" s="296"/>
      <c r="S71" s="296"/>
      <c r="T71" s="296"/>
      <c r="U71" s="9"/>
      <c r="V71" s="9"/>
      <c r="W71" s="9"/>
      <c r="X71" s="9"/>
      <c r="Y71" s="9"/>
      <c r="Z71" s="9"/>
      <c r="AA71" s="9"/>
      <c r="AB71" s="9"/>
      <c r="AC71" s="9"/>
      <c r="AD71" s="9"/>
      <c r="AE71" s="9"/>
      <c r="AF71" s="9"/>
      <c r="AG71" s="9"/>
      <c r="AH71" s="9"/>
      <c r="AI71" s="9"/>
      <c r="AJ71" s="9"/>
      <c r="AK71" s="9"/>
      <c r="AL71" s="9"/>
      <c r="AM71" s="9"/>
      <c r="AN71" s="9"/>
      <c r="AO71" s="9"/>
      <c r="AP71" s="9"/>
      <c r="AQ71" s="9"/>
    </row>
    <row r="72" spans="1:43" x14ac:dyDescent="0.25">
      <c r="A72" s="9"/>
      <c r="B72" s="9"/>
      <c r="C72" s="9"/>
      <c r="D72" s="9"/>
      <c r="E72" s="296"/>
      <c r="F72" s="296"/>
      <c r="G72" s="296"/>
      <c r="H72" s="296"/>
      <c r="I72" s="296"/>
      <c r="J72" s="296"/>
      <c r="K72" s="296"/>
      <c r="L72" s="296"/>
      <c r="M72" s="296"/>
      <c r="N72" s="296"/>
      <c r="O72" s="296"/>
      <c r="P72" s="296"/>
      <c r="Q72" s="296"/>
      <c r="R72" s="296"/>
      <c r="S72" s="296"/>
      <c r="T72" s="296"/>
      <c r="U72" s="9"/>
      <c r="V72" s="9"/>
      <c r="W72" s="9"/>
      <c r="X72" s="9"/>
      <c r="Y72" s="9"/>
      <c r="Z72" s="9"/>
      <c r="AA72" s="9"/>
      <c r="AB72" s="9"/>
      <c r="AC72" s="9"/>
      <c r="AD72" s="9"/>
      <c r="AE72" s="9"/>
      <c r="AF72" s="9"/>
      <c r="AG72" s="9"/>
      <c r="AH72" s="9"/>
      <c r="AI72" s="9"/>
      <c r="AJ72" s="9"/>
      <c r="AK72" s="9"/>
      <c r="AL72" s="9"/>
      <c r="AM72" s="9"/>
      <c r="AN72" s="9"/>
      <c r="AO72" s="9"/>
      <c r="AP72" s="9"/>
      <c r="AQ72" s="9"/>
    </row>
    <row r="73" spans="1:43" x14ac:dyDescent="0.25">
      <c r="A73" s="9"/>
      <c r="B73" s="9"/>
      <c r="C73" s="9"/>
      <c r="D73" s="9"/>
      <c r="E73" s="296"/>
      <c r="F73" s="296"/>
      <c r="G73" s="296"/>
      <c r="H73" s="296"/>
      <c r="I73" s="296"/>
      <c r="J73" s="296"/>
      <c r="K73" s="296"/>
      <c r="L73" s="296"/>
      <c r="M73" s="296"/>
      <c r="N73" s="296"/>
      <c r="O73" s="296"/>
      <c r="P73" s="296"/>
      <c r="Q73" s="296"/>
      <c r="R73" s="296"/>
      <c r="S73" s="296"/>
      <c r="T73" s="296"/>
      <c r="U73" s="9"/>
      <c r="V73" s="9"/>
      <c r="W73" s="9"/>
      <c r="X73" s="9"/>
      <c r="Y73" s="9"/>
      <c r="Z73" s="9"/>
      <c r="AA73" s="9"/>
      <c r="AB73" s="9"/>
      <c r="AC73" s="9"/>
      <c r="AD73" s="9"/>
      <c r="AE73" s="9"/>
      <c r="AF73" s="9"/>
      <c r="AG73" s="9"/>
      <c r="AH73" s="9"/>
      <c r="AI73" s="9"/>
      <c r="AJ73" s="9"/>
      <c r="AK73" s="9"/>
      <c r="AL73" s="9"/>
      <c r="AM73" s="9"/>
      <c r="AN73" s="9"/>
      <c r="AO73" s="9"/>
      <c r="AP73" s="9"/>
      <c r="AQ73" s="9"/>
    </row>
    <row r="74" spans="1:43" x14ac:dyDescent="0.25">
      <c r="A74" s="9"/>
      <c r="B74" s="9"/>
      <c r="C74" s="9"/>
      <c r="D74" s="9"/>
      <c r="E74" s="296"/>
      <c r="F74" s="296"/>
      <c r="G74" s="296"/>
      <c r="H74" s="296"/>
      <c r="I74" s="296"/>
      <c r="J74" s="296"/>
      <c r="K74" s="296"/>
      <c r="L74" s="296"/>
      <c r="M74" s="296"/>
      <c r="N74" s="296"/>
      <c r="O74" s="296"/>
      <c r="P74" s="296"/>
      <c r="Q74" s="296"/>
      <c r="R74" s="296"/>
      <c r="S74" s="296"/>
      <c r="T74" s="296"/>
      <c r="U74" s="9"/>
      <c r="V74" s="9"/>
      <c r="W74" s="9"/>
      <c r="X74" s="9"/>
      <c r="Y74" s="9"/>
      <c r="Z74" s="9"/>
      <c r="AA74" s="9"/>
      <c r="AB74" s="9"/>
      <c r="AC74" s="9"/>
      <c r="AD74" s="9"/>
      <c r="AE74" s="9"/>
      <c r="AF74" s="9"/>
      <c r="AG74" s="9"/>
      <c r="AH74" s="9"/>
      <c r="AI74" s="9"/>
      <c r="AJ74" s="9"/>
      <c r="AK74" s="9"/>
      <c r="AL74" s="9"/>
      <c r="AM74" s="9"/>
      <c r="AN74" s="9"/>
      <c r="AO74" s="9"/>
      <c r="AP74" s="9"/>
      <c r="AQ74" s="9"/>
    </row>
    <row r="75" spans="1:43" x14ac:dyDescent="0.25">
      <c r="A75" s="9"/>
      <c r="B75" s="9"/>
      <c r="C75" s="9"/>
      <c r="D75" s="9"/>
      <c r="E75" s="296"/>
      <c r="F75" s="296"/>
      <c r="G75" s="296"/>
      <c r="H75" s="296"/>
      <c r="I75" s="296"/>
      <c r="J75" s="296"/>
      <c r="K75" s="296"/>
      <c r="L75" s="296"/>
      <c r="M75" s="296"/>
      <c r="N75" s="296"/>
      <c r="O75" s="296"/>
      <c r="P75" s="296"/>
      <c r="Q75" s="296"/>
      <c r="R75" s="296"/>
      <c r="S75" s="296"/>
      <c r="T75" s="296"/>
      <c r="U75" s="9"/>
      <c r="V75" s="9"/>
      <c r="W75" s="9"/>
      <c r="X75" s="9"/>
      <c r="Y75" s="9"/>
      <c r="Z75" s="9"/>
      <c r="AA75" s="9"/>
      <c r="AB75" s="9"/>
      <c r="AC75" s="9"/>
      <c r="AD75" s="9"/>
      <c r="AE75" s="9"/>
      <c r="AF75" s="9"/>
      <c r="AG75" s="9"/>
      <c r="AH75" s="9"/>
      <c r="AI75" s="9"/>
      <c r="AJ75" s="9"/>
      <c r="AK75" s="9"/>
      <c r="AL75" s="9"/>
      <c r="AM75" s="9"/>
      <c r="AN75" s="9"/>
      <c r="AO75" s="9"/>
      <c r="AP75" s="9"/>
      <c r="AQ75" s="9"/>
    </row>
    <row r="76" spans="1:43" x14ac:dyDescent="0.25">
      <c r="A76" s="9"/>
      <c r="B76" s="9"/>
      <c r="C76" s="9"/>
      <c r="D76" s="9"/>
      <c r="E76" s="296"/>
      <c r="F76" s="296"/>
      <c r="G76" s="296"/>
      <c r="H76" s="296"/>
      <c r="I76" s="296"/>
      <c r="J76" s="296"/>
      <c r="K76" s="296"/>
      <c r="L76" s="296"/>
      <c r="M76" s="296"/>
      <c r="N76" s="296"/>
      <c r="O76" s="296"/>
      <c r="P76" s="296"/>
      <c r="Q76" s="296"/>
      <c r="R76" s="296"/>
      <c r="S76" s="296"/>
      <c r="T76" s="296"/>
      <c r="U76" s="9"/>
      <c r="V76" s="9"/>
      <c r="W76" s="9"/>
      <c r="X76" s="9"/>
      <c r="Y76" s="9"/>
      <c r="Z76" s="9"/>
      <c r="AA76" s="9"/>
      <c r="AB76" s="9"/>
      <c r="AC76" s="9"/>
      <c r="AD76" s="9"/>
      <c r="AE76" s="9"/>
      <c r="AF76" s="9"/>
      <c r="AG76" s="9"/>
      <c r="AH76" s="9"/>
      <c r="AI76" s="9"/>
      <c r="AJ76" s="9"/>
      <c r="AK76" s="9"/>
      <c r="AL76" s="9"/>
      <c r="AM76" s="9"/>
      <c r="AN76" s="9"/>
      <c r="AO76" s="9"/>
      <c r="AP76" s="9"/>
      <c r="AQ76" s="9"/>
    </row>
    <row r="77" spans="1:43" x14ac:dyDescent="0.25">
      <c r="A77" s="9"/>
      <c r="B77" s="9"/>
      <c r="C77" s="9"/>
      <c r="D77" s="9"/>
      <c r="E77" s="296"/>
      <c r="F77" s="296"/>
      <c r="G77" s="296"/>
      <c r="H77" s="296"/>
      <c r="I77" s="296"/>
      <c r="J77" s="296"/>
      <c r="K77" s="296"/>
      <c r="L77" s="296"/>
      <c r="M77" s="296"/>
      <c r="N77" s="296"/>
      <c r="O77" s="296"/>
      <c r="P77" s="296"/>
      <c r="Q77" s="296"/>
      <c r="R77" s="296"/>
      <c r="S77" s="296"/>
      <c r="T77" s="296"/>
      <c r="U77" s="9"/>
      <c r="V77" s="9"/>
      <c r="W77" s="9"/>
      <c r="X77" s="9"/>
      <c r="Y77" s="9"/>
      <c r="Z77" s="9"/>
      <c r="AA77" s="9"/>
      <c r="AB77" s="9"/>
      <c r="AC77" s="9"/>
      <c r="AD77" s="9"/>
      <c r="AE77" s="9"/>
      <c r="AF77" s="9"/>
      <c r="AG77" s="9"/>
      <c r="AH77" s="9"/>
      <c r="AI77" s="9"/>
      <c r="AJ77" s="9"/>
      <c r="AK77" s="9"/>
      <c r="AL77" s="9"/>
      <c r="AM77" s="9"/>
      <c r="AN77" s="9"/>
      <c r="AO77" s="9"/>
      <c r="AP77" s="9"/>
      <c r="AQ77" s="9"/>
    </row>
    <row r="78" spans="1:43" x14ac:dyDescent="0.25">
      <c r="A78" s="9"/>
      <c r="B78" s="9"/>
      <c r="C78" s="9"/>
      <c r="D78" s="9"/>
      <c r="E78" s="296"/>
      <c r="F78" s="296"/>
      <c r="G78" s="296"/>
      <c r="H78" s="296"/>
      <c r="I78" s="296"/>
      <c r="J78" s="296"/>
      <c r="K78" s="296"/>
      <c r="L78" s="296"/>
      <c r="M78" s="296"/>
      <c r="N78" s="296"/>
      <c r="O78" s="296"/>
      <c r="P78" s="296"/>
      <c r="Q78" s="296"/>
      <c r="R78" s="296"/>
      <c r="S78" s="296"/>
      <c r="T78" s="296"/>
      <c r="U78" s="9"/>
      <c r="V78" s="9"/>
      <c r="W78" s="9"/>
      <c r="X78" s="9"/>
      <c r="Y78" s="9"/>
      <c r="Z78" s="9"/>
      <c r="AA78" s="9"/>
      <c r="AB78" s="9"/>
      <c r="AC78" s="9"/>
      <c r="AD78" s="9"/>
      <c r="AE78" s="9"/>
      <c r="AF78" s="9"/>
      <c r="AG78" s="9"/>
      <c r="AH78" s="9"/>
      <c r="AI78" s="9"/>
      <c r="AJ78" s="9"/>
      <c r="AK78" s="9"/>
      <c r="AL78" s="9"/>
      <c r="AM78" s="9"/>
      <c r="AN78" s="9"/>
      <c r="AO78" s="9"/>
      <c r="AP78" s="9"/>
      <c r="AQ78" s="9"/>
    </row>
    <row r="79" spans="1:43" x14ac:dyDescent="0.25">
      <c r="A79" s="9"/>
      <c r="B79" s="9"/>
      <c r="C79" s="9"/>
      <c r="D79" s="9"/>
      <c r="E79" s="296"/>
      <c r="F79" s="296"/>
      <c r="G79" s="296"/>
      <c r="H79" s="296"/>
      <c r="I79" s="296"/>
      <c r="J79" s="296"/>
      <c r="K79" s="296"/>
      <c r="L79" s="296"/>
      <c r="M79" s="296"/>
      <c r="N79" s="296"/>
      <c r="O79" s="296"/>
      <c r="P79" s="296"/>
      <c r="Q79" s="296"/>
      <c r="R79" s="296"/>
      <c r="S79" s="296"/>
      <c r="T79" s="296"/>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74"/>
  <dimension ref="A1:P60"/>
  <sheetViews>
    <sheetView workbookViewId="0"/>
  </sheetViews>
  <sheetFormatPr defaultRowHeight="15" x14ac:dyDescent="0.2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x14ac:dyDescent="0.25">
      <c r="A1" s="5"/>
      <c r="B1" s="5"/>
      <c r="C1" s="5"/>
      <c r="D1" s="5"/>
      <c r="E1" s="5"/>
      <c r="F1" s="75"/>
      <c r="G1" s="75"/>
      <c r="H1" s="75"/>
      <c r="I1" s="75"/>
      <c r="J1" s="75"/>
      <c r="K1" s="75"/>
      <c r="L1" s="75"/>
      <c r="M1" s="75"/>
      <c r="N1" s="75"/>
      <c r="O1" s="75"/>
      <c r="P1" s="5"/>
    </row>
    <row r="2" spans="1:16" x14ac:dyDescent="0.25">
      <c r="A2" s="5"/>
      <c r="B2" s="1"/>
      <c r="C2" s="1"/>
      <c r="D2" s="1"/>
      <c r="E2" s="1"/>
      <c r="F2" s="76"/>
      <c r="G2" s="76"/>
      <c r="H2" s="76"/>
      <c r="I2" s="76"/>
      <c r="J2" s="76"/>
      <c r="K2" s="76"/>
      <c r="L2" s="76"/>
      <c r="M2" s="76"/>
      <c r="N2" s="76"/>
      <c r="O2" s="76"/>
      <c r="P2" s="5"/>
    </row>
    <row r="3" spans="1:16" ht="27.75" customHeight="1" x14ac:dyDescent="0.25">
      <c r="A3" s="5"/>
      <c r="B3" s="370" t="s">
        <v>178</v>
      </c>
      <c r="C3" s="370"/>
      <c r="D3" s="370"/>
      <c r="E3" s="370"/>
      <c r="F3" s="370"/>
      <c r="G3" s="370"/>
      <c r="H3" s="370"/>
      <c r="I3" s="370"/>
      <c r="J3" s="370"/>
      <c r="K3" s="370"/>
      <c r="L3" s="370"/>
      <c r="M3" s="370"/>
      <c r="N3" s="370"/>
      <c r="O3" s="370"/>
      <c r="P3" s="5"/>
    </row>
    <row r="4" spans="1:16" ht="21" customHeight="1" x14ac:dyDescent="0.25">
      <c r="A4" s="5"/>
      <c r="B4" s="1"/>
      <c r="C4" s="1"/>
      <c r="D4" s="1"/>
      <c r="E4" s="1"/>
      <c r="F4" s="76"/>
      <c r="G4" s="76"/>
      <c r="H4" s="76"/>
      <c r="I4" s="76"/>
      <c r="J4" s="76"/>
      <c r="K4" s="76"/>
      <c r="L4" s="76"/>
      <c r="M4" s="76"/>
      <c r="N4" s="76"/>
      <c r="O4" s="76"/>
      <c r="P4" s="5"/>
    </row>
    <row r="5" spans="1:16" ht="15.75" thickBot="1" x14ac:dyDescent="0.3">
      <c r="A5" s="5"/>
      <c r="B5" s="1"/>
      <c r="C5" s="26" t="s">
        <v>139</v>
      </c>
      <c r="D5" s="1"/>
      <c r="E5" s="1"/>
      <c r="F5" s="76"/>
      <c r="G5" s="76"/>
      <c r="H5" s="76"/>
      <c r="I5" s="76"/>
      <c r="J5" s="76"/>
      <c r="K5" s="76"/>
      <c r="L5" s="76"/>
      <c r="M5" s="76"/>
      <c r="N5" s="76"/>
      <c r="O5" s="76"/>
      <c r="P5" s="5"/>
    </row>
    <row r="6" spans="1:16" x14ac:dyDescent="0.25">
      <c r="A6" s="5"/>
      <c r="B6" s="1"/>
      <c r="C6" s="26">
        <v>1</v>
      </c>
      <c r="D6" s="26" t="s">
        <v>189</v>
      </c>
      <c r="E6" s="1"/>
      <c r="F6" s="76"/>
      <c r="G6" s="76"/>
      <c r="H6" s="76"/>
      <c r="I6" s="76"/>
      <c r="J6" s="76"/>
      <c r="K6" s="372" t="s">
        <v>191</v>
      </c>
      <c r="L6" s="76"/>
      <c r="M6" s="76"/>
      <c r="N6" s="76"/>
      <c r="O6" s="76"/>
      <c r="P6" s="5"/>
    </row>
    <row r="7" spans="1:16" ht="15.75" thickBot="1" x14ac:dyDescent="0.3">
      <c r="A7" s="5"/>
      <c r="B7" s="1"/>
      <c r="C7" s="26">
        <v>2</v>
      </c>
      <c r="D7" s="26" t="s">
        <v>190</v>
      </c>
      <c r="E7" s="1"/>
      <c r="F7" s="76"/>
      <c r="G7" s="76"/>
      <c r="H7" s="76"/>
      <c r="I7" s="76"/>
      <c r="J7" s="85"/>
      <c r="K7" s="373"/>
      <c r="L7" s="76"/>
      <c r="M7" s="87"/>
      <c r="N7" s="76"/>
      <c r="O7" s="76"/>
      <c r="P7" s="5"/>
    </row>
    <row r="8" spans="1:16" x14ac:dyDescent="0.25">
      <c r="A8" s="5"/>
      <c r="B8" s="1"/>
      <c r="C8" s="26"/>
      <c r="D8" s="1"/>
      <c r="E8" s="1"/>
      <c r="F8" s="76"/>
      <c r="G8" s="76"/>
      <c r="H8" s="76"/>
      <c r="I8" s="76"/>
      <c r="J8" s="76"/>
      <c r="K8" s="76"/>
      <c r="L8" s="76"/>
      <c r="M8" s="76"/>
      <c r="N8" s="76"/>
      <c r="O8" s="76"/>
      <c r="P8" s="5"/>
    </row>
    <row r="9" spans="1:16" x14ac:dyDescent="0.25">
      <c r="A9" s="5"/>
      <c r="B9" s="1"/>
      <c r="C9" s="1"/>
      <c r="D9" s="1"/>
      <c r="E9" s="1"/>
      <c r="F9" s="76"/>
      <c r="G9" s="76"/>
      <c r="H9" s="76"/>
      <c r="I9" s="76"/>
      <c r="J9" s="76"/>
      <c r="K9" s="76"/>
      <c r="L9" s="76"/>
      <c r="M9" s="76"/>
      <c r="N9" s="76"/>
      <c r="O9" s="76"/>
      <c r="P9" s="5"/>
    </row>
    <row r="10" spans="1:16" ht="50.25" customHeight="1" x14ac:dyDescent="0.25">
      <c r="A10" s="5"/>
      <c r="B10" s="1"/>
      <c r="C10" s="263" t="s">
        <v>4</v>
      </c>
      <c r="D10" s="263" t="s">
        <v>76</v>
      </c>
      <c r="E10" s="83" t="s">
        <v>179</v>
      </c>
      <c r="F10" s="84" t="s">
        <v>184</v>
      </c>
      <c r="G10" s="83" t="s">
        <v>180</v>
      </c>
      <c r="H10" s="84" t="s">
        <v>185</v>
      </c>
      <c r="I10" s="83" t="s">
        <v>181</v>
      </c>
      <c r="J10" s="84" t="s">
        <v>186</v>
      </c>
      <c r="K10" s="83" t="s">
        <v>183</v>
      </c>
      <c r="L10" s="84" t="s">
        <v>187</v>
      </c>
      <c r="M10" s="83" t="s">
        <v>182</v>
      </c>
      <c r="N10" s="84" t="s">
        <v>188</v>
      </c>
      <c r="O10" s="79"/>
      <c r="P10" s="5"/>
    </row>
    <row r="11" spans="1:16" x14ac:dyDescent="0.25">
      <c r="A11" s="5"/>
      <c r="B11" s="1"/>
      <c r="C11" s="37">
        <v>1</v>
      </c>
      <c r="D11" s="39" t="str">
        <f>'DATA SISWA'!F10</f>
        <v>Ahmad Kardafi</v>
      </c>
      <c r="E11" s="86"/>
      <c r="F11" s="78"/>
      <c r="G11" s="86"/>
      <c r="H11" s="78"/>
      <c r="I11" s="86"/>
      <c r="J11" s="78"/>
      <c r="K11" s="86"/>
      <c r="L11" s="78"/>
      <c r="M11" s="86"/>
      <c r="N11" s="78"/>
      <c r="O11" s="76"/>
      <c r="P11" s="5"/>
    </row>
    <row r="12" spans="1:16" x14ac:dyDescent="0.25">
      <c r="A12" s="5"/>
      <c r="B12" s="1"/>
      <c r="C12" s="37">
        <v>2</v>
      </c>
      <c r="D12" s="39" t="str">
        <f>'DATA SISWA'!F11</f>
        <v>ALBITRA DESTA WARDANANG</v>
      </c>
      <c r="E12" s="86"/>
      <c r="F12" s="78"/>
      <c r="G12" s="86"/>
      <c r="H12" s="78"/>
      <c r="I12" s="86"/>
      <c r="J12" s="78"/>
      <c r="K12" s="86"/>
      <c r="L12" s="78"/>
      <c r="M12" s="86"/>
      <c r="N12" s="78"/>
      <c r="O12" s="76"/>
      <c r="P12" s="5"/>
    </row>
    <row r="13" spans="1:16" x14ac:dyDescent="0.25">
      <c r="A13" s="5"/>
      <c r="B13" s="1"/>
      <c r="C13" s="37">
        <v>3</v>
      </c>
      <c r="D13" s="39" t="str">
        <f>'DATA SISWA'!F12</f>
        <v>Albyanza Phipo Inzaghi</v>
      </c>
      <c r="E13" s="86"/>
      <c r="F13" s="78"/>
      <c r="G13" s="86"/>
      <c r="H13" s="78"/>
      <c r="I13" s="86"/>
      <c r="J13" s="78"/>
      <c r="K13" s="86"/>
      <c r="L13" s="78"/>
      <c r="M13" s="86"/>
      <c r="N13" s="78"/>
      <c r="O13" s="76"/>
      <c r="P13" s="5"/>
    </row>
    <row r="14" spans="1:16" x14ac:dyDescent="0.25">
      <c r="A14" s="5"/>
      <c r="B14" s="1"/>
      <c r="C14" s="37">
        <v>4</v>
      </c>
      <c r="D14" s="39" t="str">
        <f>'DATA SISWA'!F13</f>
        <v>ALDINO DWI SETIAWAN</v>
      </c>
      <c r="E14" s="86"/>
      <c r="F14" s="78"/>
      <c r="G14" s="86"/>
      <c r="H14" s="78"/>
      <c r="I14" s="86"/>
      <c r="J14" s="78"/>
      <c r="K14" s="86"/>
      <c r="L14" s="78"/>
      <c r="M14" s="86"/>
      <c r="N14" s="78"/>
      <c r="O14" s="76"/>
      <c r="P14" s="5"/>
    </row>
    <row r="15" spans="1:16" x14ac:dyDescent="0.25">
      <c r="A15" s="5"/>
      <c r="B15" s="1"/>
      <c r="C15" s="37">
        <v>5</v>
      </c>
      <c r="D15" s="39" t="str">
        <f>'DATA SISWA'!F14</f>
        <v>ANDIKA SURYA PANCA</v>
      </c>
      <c r="E15" s="86"/>
      <c r="F15" s="78"/>
      <c r="G15" s="86"/>
      <c r="H15" s="78"/>
      <c r="I15" s="86"/>
      <c r="J15" s="78"/>
      <c r="K15" s="86"/>
      <c r="L15" s="78"/>
      <c r="M15" s="86"/>
      <c r="N15" s="78"/>
      <c r="O15" s="76"/>
      <c r="P15" s="5"/>
    </row>
    <row r="16" spans="1:16" x14ac:dyDescent="0.25">
      <c r="A16" s="5"/>
      <c r="B16" s="1"/>
      <c r="C16" s="37">
        <v>6</v>
      </c>
      <c r="D16" s="39" t="str">
        <f>'DATA SISWA'!F15</f>
        <v>DAVA AFREZA</v>
      </c>
      <c r="E16" s="86"/>
      <c r="F16" s="78"/>
      <c r="G16" s="86"/>
      <c r="H16" s="78"/>
      <c r="I16" s="86"/>
      <c r="J16" s="78"/>
      <c r="K16" s="86"/>
      <c r="L16" s="78"/>
      <c r="M16" s="86"/>
      <c r="N16" s="78"/>
      <c r="O16" s="76"/>
      <c r="P16" s="5"/>
    </row>
    <row r="17" spans="1:16" x14ac:dyDescent="0.25">
      <c r="A17" s="5"/>
      <c r="B17" s="1"/>
      <c r="C17" s="37">
        <v>7</v>
      </c>
      <c r="D17" s="39" t="str">
        <f>'DATA SISWA'!F16</f>
        <v>DESTA SINAR WINATA</v>
      </c>
      <c r="E17" s="86"/>
      <c r="F17" s="78"/>
      <c r="G17" s="86"/>
      <c r="H17" s="78"/>
      <c r="I17" s="86"/>
      <c r="J17" s="78"/>
      <c r="K17" s="86"/>
      <c r="L17" s="78"/>
      <c r="M17" s="86"/>
      <c r="N17" s="78"/>
      <c r="O17" s="76"/>
      <c r="P17" s="5"/>
    </row>
    <row r="18" spans="1:16" x14ac:dyDescent="0.25">
      <c r="A18" s="5"/>
      <c r="B18" s="1"/>
      <c r="C18" s="37">
        <v>8</v>
      </c>
      <c r="D18" s="39" t="str">
        <f>'DATA SISWA'!F17</f>
        <v>DEVIS FEBRI YANSYAH</v>
      </c>
      <c r="E18" s="86"/>
      <c r="F18" s="78"/>
      <c r="G18" s="86"/>
      <c r="H18" s="78"/>
      <c r="I18" s="86"/>
      <c r="J18" s="78"/>
      <c r="K18" s="86"/>
      <c r="L18" s="78"/>
      <c r="M18" s="86"/>
      <c r="N18" s="78"/>
      <c r="O18" s="76"/>
      <c r="P18" s="5"/>
    </row>
    <row r="19" spans="1:16" x14ac:dyDescent="0.25">
      <c r="A19" s="5"/>
      <c r="B19" s="1"/>
      <c r="C19" s="37">
        <v>9</v>
      </c>
      <c r="D19" s="39" t="str">
        <f>'DATA SISWA'!F18</f>
        <v>DIAN OKTA SAPUTRA</v>
      </c>
      <c r="E19" s="86"/>
      <c r="F19" s="78"/>
      <c r="G19" s="86"/>
      <c r="H19" s="78"/>
      <c r="I19" s="86"/>
      <c r="J19" s="78"/>
      <c r="K19" s="86"/>
      <c r="L19" s="78"/>
      <c r="M19" s="86"/>
      <c r="N19" s="78"/>
      <c r="O19" s="76"/>
      <c r="P19" s="5"/>
    </row>
    <row r="20" spans="1:16" x14ac:dyDescent="0.25">
      <c r="A20" s="5"/>
      <c r="B20" s="1"/>
      <c r="C20" s="37">
        <v>10</v>
      </c>
      <c r="D20" s="39" t="str">
        <f>'DATA SISWA'!F19</f>
        <v>FADLI ARLIYAN</v>
      </c>
      <c r="E20" s="86"/>
      <c r="F20" s="78"/>
      <c r="G20" s="86"/>
      <c r="H20" s="78"/>
      <c r="I20" s="86"/>
      <c r="J20" s="78"/>
      <c r="K20" s="86"/>
      <c r="L20" s="78"/>
      <c r="M20" s="86"/>
      <c r="N20" s="78"/>
      <c r="O20" s="76"/>
      <c r="P20" s="5"/>
    </row>
    <row r="21" spans="1:16" x14ac:dyDescent="0.25">
      <c r="A21" s="5"/>
      <c r="B21" s="1"/>
      <c r="C21" s="37">
        <v>11</v>
      </c>
      <c r="D21" s="39" t="str">
        <f>'DATA SISWA'!F20</f>
        <v>IHSAN REY SANDI PAMUNGKAS</v>
      </c>
      <c r="E21" s="86"/>
      <c r="F21" s="78"/>
      <c r="G21" s="86"/>
      <c r="H21" s="78"/>
      <c r="I21" s="86"/>
      <c r="J21" s="78"/>
      <c r="K21" s="86"/>
      <c r="L21" s="78"/>
      <c r="M21" s="86"/>
      <c r="N21" s="78"/>
      <c r="O21" s="76"/>
      <c r="P21" s="5"/>
    </row>
    <row r="22" spans="1:16" x14ac:dyDescent="0.25">
      <c r="A22" s="5"/>
      <c r="B22" s="1"/>
      <c r="C22" s="37">
        <v>12</v>
      </c>
      <c r="D22" s="39" t="str">
        <f>'DATA SISWA'!F21</f>
        <v>Ilyas Mubarok</v>
      </c>
      <c r="E22" s="86"/>
      <c r="F22" s="78"/>
      <c r="G22" s="86"/>
      <c r="H22" s="78"/>
      <c r="I22" s="86"/>
      <c r="J22" s="78"/>
      <c r="K22" s="86"/>
      <c r="L22" s="78"/>
      <c r="M22" s="86"/>
      <c r="N22" s="78"/>
      <c r="O22" s="76"/>
      <c r="P22" s="5"/>
    </row>
    <row r="23" spans="1:16" x14ac:dyDescent="0.25">
      <c r="A23" s="5"/>
      <c r="B23" s="1"/>
      <c r="C23" s="37">
        <v>13</v>
      </c>
      <c r="D23" s="39" t="str">
        <f>'DATA SISWA'!F22</f>
        <v>JOLANDA PRATAMA</v>
      </c>
      <c r="E23" s="86"/>
      <c r="F23" s="78"/>
      <c r="G23" s="86"/>
      <c r="H23" s="78"/>
      <c r="I23" s="86"/>
      <c r="J23" s="78"/>
      <c r="K23" s="86"/>
      <c r="L23" s="78"/>
      <c r="M23" s="86"/>
      <c r="N23" s="78"/>
      <c r="O23" s="76"/>
      <c r="P23" s="5"/>
    </row>
    <row r="24" spans="1:16" x14ac:dyDescent="0.25">
      <c r="A24" s="5"/>
      <c r="B24" s="1"/>
      <c r="C24" s="37">
        <v>14</v>
      </c>
      <c r="D24" s="39" t="str">
        <f>'DATA SISWA'!F23</f>
        <v>Kholiq Ar Rasyid</v>
      </c>
      <c r="E24" s="86"/>
      <c r="F24" s="78"/>
      <c r="G24" s="86"/>
      <c r="H24" s="78"/>
      <c r="I24" s="86"/>
      <c r="J24" s="78"/>
      <c r="K24" s="86"/>
      <c r="L24" s="78"/>
      <c r="M24" s="86"/>
      <c r="N24" s="78"/>
      <c r="O24" s="76"/>
      <c r="P24" s="5"/>
    </row>
    <row r="25" spans="1:16" x14ac:dyDescent="0.25">
      <c r="A25" s="5"/>
      <c r="B25" s="1"/>
      <c r="C25" s="37">
        <v>15</v>
      </c>
      <c r="D25" s="39" t="str">
        <f>'DATA SISWA'!F24</f>
        <v>MOHAMAD IHSAN FADILA</v>
      </c>
      <c r="E25" s="86"/>
      <c r="F25" s="78"/>
      <c r="G25" s="86"/>
      <c r="H25" s="78"/>
      <c r="I25" s="86"/>
      <c r="J25" s="78"/>
      <c r="K25" s="86"/>
      <c r="L25" s="78"/>
      <c r="M25" s="86"/>
      <c r="N25" s="78"/>
      <c r="O25" s="76"/>
      <c r="P25" s="5"/>
    </row>
    <row r="26" spans="1:16" x14ac:dyDescent="0.25">
      <c r="A26" s="5"/>
      <c r="B26" s="1"/>
      <c r="C26" s="37">
        <v>16</v>
      </c>
      <c r="D26" s="39" t="str">
        <f>'DATA SISWA'!F25</f>
        <v>Muhamad Reva Adi Pratama</v>
      </c>
      <c r="E26" s="86"/>
      <c r="F26" s="78"/>
      <c r="G26" s="86"/>
      <c r="H26" s="78"/>
      <c r="I26" s="86"/>
      <c r="J26" s="78"/>
      <c r="K26" s="86"/>
      <c r="L26" s="78"/>
      <c r="M26" s="86"/>
      <c r="N26" s="78"/>
      <c r="O26" s="76"/>
      <c r="P26" s="5"/>
    </row>
    <row r="27" spans="1:16" x14ac:dyDescent="0.25">
      <c r="A27" s="5"/>
      <c r="B27" s="1"/>
      <c r="C27" s="37">
        <v>17</v>
      </c>
      <c r="D27" s="39" t="str">
        <f>'DATA SISWA'!F26</f>
        <v>MUHAMMAD RICKY RAMADHANI</v>
      </c>
      <c r="E27" s="86"/>
      <c r="F27" s="78"/>
      <c r="G27" s="86"/>
      <c r="H27" s="78"/>
      <c r="I27" s="86"/>
      <c r="J27" s="78"/>
      <c r="K27" s="86"/>
      <c r="L27" s="78"/>
      <c r="M27" s="86"/>
      <c r="N27" s="78"/>
      <c r="O27" s="76"/>
      <c r="P27" s="5"/>
    </row>
    <row r="28" spans="1:16" x14ac:dyDescent="0.25">
      <c r="A28" s="5"/>
      <c r="B28" s="1"/>
      <c r="C28" s="37">
        <v>18</v>
      </c>
      <c r="D28" s="39" t="str">
        <f>'DATA SISWA'!F27</f>
        <v>MUHIBBIM ABDUL ROHMAN</v>
      </c>
      <c r="E28" s="86"/>
      <c r="F28" s="78"/>
      <c r="G28" s="86"/>
      <c r="H28" s="78"/>
      <c r="I28" s="86"/>
      <c r="J28" s="78"/>
      <c r="K28" s="86"/>
      <c r="L28" s="78"/>
      <c r="M28" s="86"/>
      <c r="N28" s="78"/>
      <c r="O28" s="76"/>
      <c r="P28" s="5"/>
    </row>
    <row r="29" spans="1:16" x14ac:dyDescent="0.25">
      <c r="A29" s="5"/>
      <c r="B29" s="1"/>
      <c r="C29" s="37">
        <v>19</v>
      </c>
      <c r="D29" s="39" t="str">
        <f>'DATA SISWA'!F28</f>
        <v>NABIL OKTAMA PUTRA</v>
      </c>
      <c r="E29" s="86"/>
      <c r="F29" s="78"/>
      <c r="G29" s="86"/>
      <c r="H29" s="78"/>
      <c r="I29" s="86"/>
      <c r="J29" s="78"/>
      <c r="K29" s="86"/>
      <c r="L29" s="78"/>
      <c r="M29" s="86"/>
      <c r="N29" s="78"/>
      <c r="O29" s="76"/>
      <c r="P29" s="5"/>
    </row>
    <row r="30" spans="1:16" x14ac:dyDescent="0.25">
      <c r="A30" s="5"/>
      <c r="B30" s="1"/>
      <c r="C30" s="37">
        <v>20</v>
      </c>
      <c r="D30" s="39" t="str">
        <f>'DATA SISWA'!F29</f>
        <v>Peri Gunawan</v>
      </c>
      <c r="E30" s="86"/>
      <c r="F30" s="78"/>
      <c r="G30" s="86"/>
      <c r="H30" s="78"/>
      <c r="I30" s="86"/>
      <c r="J30" s="78"/>
      <c r="K30" s="86"/>
      <c r="L30" s="78"/>
      <c r="M30" s="86"/>
      <c r="N30" s="78"/>
      <c r="O30" s="76"/>
      <c r="P30" s="5"/>
    </row>
    <row r="31" spans="1:16" x14ac:dyDescent="0.25">
      <c r="A31" s="5"/>
      <c r="B31" s="1"/>
      <c r="C31" s="37">
        <v>21</v>
      </c>
      <c r="D31" s="39" t="str">
        <f>'DATA SISWA'!F30</f>
        <v>Rahmat Aryanto</v>
      </c>
      <c r="E31" s="86"/>
      <c r="F31" s="78"/>
      <c r="G31" s="86"/>
      <c r="H31" s="78"/>
      <c r="I31" s="86"/>
      <c r="J31" s="78"/>
      <c r="K31" s="86"/>
      <c r="L31" s="78"/>
      <c r="M31" s="86"/>
      <c r="N31" s="78"/>
      <c r="O31" s="76"/>
      <c r="P31" s="5"/>
    </row>
    <row r="32" spans="1:16" x14ac:dyDescent="0.25">
      <c r="A32" s="5"/>
      <c r="B32" s="1"/>
      <c r="C32" s="37">
        <v>22</v>
      </c>
      <c r="D32" s="39" t="str">
        <f>'DATA SISWA'!F31</f>
        <v>Rahmat Mahardika</v>
      </c>
      <c r="E32" s="86"/>
      <c r="F32" s="78"/>
      <c r="G32" s="86"/>
      <c r="H32" s="78"/>
      <c r="I32" s="86"/>
      <c r="J32" s="78"/>
      <c r="K32" s="86"/>
      <c r="L32" s="78"/>
      <c r="M32" s="86"/>
      <c r="N32" s="78"/>
      <c r="O32" s="76"/>
      <c r="P32" s="5"/>
    </row>
    <row r="33" spans="1:16" x14ac:dyDescent="0.25">
      <c r="A33" s="5"/>
      <c r="B33" s="1"/>
      <c r="C33" s="37">
        <v>23</v>
      </c>
      <c r="D33" s="39" t="str">
        <f>'DATA SISWA'!F32</f>
        <v>RASYA RIZKY RAMADHAN</v>
      </c>
      <c r="E33" s="86"/>
      <c r="F33" s="78"/>
      <c r="G33" s="86"/>
      <c r="H33" s="78"/>
      <c r="I33" s="86"/>
      <c r="J33" s="78"/>
      <c r="K33" s="86"/>
      <c r="L33" s="78"/>
      <c r="M33" s="86"/>
      <c r="N33" s="78"/>
      <c r="O33" s="76"/>
      <c r="P33" s="5"/>
    </row>
    <row r="34" spans="1:16" x14ac:dyDescent="0.25">
      <c r="A34" s="5"/>
      <c r="B34" s="1"/>
      <c r="C34" s="37">
        <v>24</v>
      </c>
      <c r="D34" s="39" t="str">
        <f>'DATA SISWA'!F33</f>
        <v>RIDHO ADIANSYAH</v>
      </c>
      <c r="E34" s="86"/>
      <c r="F34" s="78"/>
      <c r="G34" s="86"/>
      <c r="H34" s="78"/>
      <c r="I34" s="86"/>
      <c r="J34" s="78"/>
      <c r="K34" s="86"/>
      <c r="L34" s="78"/>
      <c r="M34" s="86"/>
      <c r="N34" s="78"/>
      <c r="O34" s="76"/>
      <c r="P34" s="5"/>
    </row>
    <row r="35" spans="1:16" x14ac:dyDescent="0.25">
      <c r="A35" s="5"/>
      <c r="B35" s="1"/>
      <c r="C35" s="37">
        <v>25</v>
      </c>
      <c r="D35" s="39" t="str">
        <f>'DATA SISWA'!F34</f>
        <v>SURYA EFENDI</v>
      </c>
      <c r="E35" s="86"/>
      <c r="F35" s="78"/>
      <c r="G35" s="86"/>
      <c r="H35" s="78"/>
      <c r="I35" s="86"/>
      <c r="J35" s="78"/>
      <c r="K35" s="86"/>
      <c r="L35" s="78"/>
      <c r="M35" s="86"/>
      <c r="N35" s="78"/>
      <c r="O35" s="76"/>
      <c r="P35" s="5"/>
    </row>
    <row r="36" spans="1:16" x14ac:dyDescent="0.25">
      <c r="A36" s="5"/>
      <c r="B36" s="1"/>
      <c r="C36" s="37">
        <v>26</v>
      </c>
      <c r="D36" s="39" t="str">
        <f>'DATA SISWA'!F35</f>
        <v>VAREL PRATAMA. S</v>
      </c>
      <c r="E36" s="86"/>
      <c r="F36" s="78"/>
      <c r="G36" s="86"/>
      <c r="H36" s="78"/>
      <c r="I36" s="86"/>
      <c r="J36" s="78"/>
      <c r="K36" s="86"/>
      <c r="L36" s="78"/>
      <c r="M36" s="86"/>
      <c r="N36" s="78"/>
      <c r="O36" s="76"/>
      <c r="P36" s="5"/>
    </row>
    <row r="37" spans="1:16" x14ac:dyDescent="0.25">
      <c r="A37" s="5"/>
      <c r="B37" s="1"/>
      <c r="C37" s="37">
        <v>27</v>
      </c>
      <c r="D37" s="39" t="str">
        <f>'DATA SISWA'!F36</f>
        <v>Y.DEVIN</v>
      </c>
      <c r="E37" s="86"/>
      <c r="F37" s="78"/>
      <c r="G37" s="86"/>
      <c r="H37" s="78"/>
      <c r="I37" s="86"/>
      <c r="J37" s="78"/>
      <c r="K37" s="86"/>
      <c r="L37" s="78"/>
      <c r="M37" s="86"/>
      <c r="N37" s="78"/>
      <c r="O37" s="76"/>
      <c r="P37" s="5"/>
    </row>
    <row r="38" spans="1:16" x14ac:dyDescent="0.25">
      <c r="A38" s="5"/>
      <c r="B38" s="1"/>
      <c r="C38" s="37">
        <v>28</v>
      </c>
      <c r="D38" s="39">
        <f>'DATA SISWA'!F37</f>
        <v>0</v>
      </c>
      <c r="E38" s="86"/>
      <c r="F38" s="78"/>
      <c r="G38" s="86"/>
      <c r="H38" s="78"/>
      <c r="I38" s="86"/>
      <c r="J38" s="78"/>
      <c r="K38" s="86"/>
      <c r="L38" s="78"/>
      <c r="M38" s="86"/>
      <c r="N38" s="78"/>
      <c r="O38" s="76"/>
      <c r="P38" s="5"/>
    </row>
    <row r="39" spans="1:16" x14ac:dyDescent="0.25">
      <c r="A39" s="5"/>
      <c r="B39" s="1"/>
      <c r="C39" s="37">
        <v>29</v>
      </c>
      <c r="D39" s="39">
        <f>'DATA SISWA'!F38</f>
        <v>0</v>
      </c>
      <c r="E39" s="86"/>
      <c r="F39" s="78"/>
      <c r="G39" s="86"/>
      <c r="H39" s="78"/>
      <c r="I39" s="86"/>
      <c r="J39" s="78"/>
      <c r="K39" s="86"/>
      <c r="L39" s="78"/>
      <c r="M39" s="86"/>
      <c r="N39" s="78"/>
      <c r="O39" s="76"/>
      <c r="P39" s="5"/>
    </row>
    <row r="40" spans="1:16" x14ac:dyDescent="0.25">
      <c r="A40" s="5"/>
      <c r="B40" s="1"/>
      <c r="C40" s="37">
        <v>30</v>
      </c>
      <c r="D40" s="39">
        <f>'DATA SISWA'!F39</f>
        <v>0</v>
      </c>
      <c r="E40" s="86"/>
      <c r="F40" s="78"/>
      <c r="G40" s="86"/>
      <c r="H40" s="78"/>
      <c r="I40" s="86"/>
      <c r="J40" s="78"/>
      <c r="K40" s="86"/>
      <c r="L40" s="78"/>
      <c r="M40" s="86"/>
      <c r="N40" s="78"/>
      <c r="O40" s="76"/>
      <c r="P40" s="5"/>
    </row>
    <row r="41" spans="1:16" x14ac:dyDescent="0.25">
      <c r="A41" s="5"/>
      <c r="B41" s="1"/>
      <c r="C41" s="37">
        <v>31</v>
      </c>
      <c r="D41" s="39">
        <f>'DATA SISWA'!F40</f>
        <v>0</v>
      </c>
      <c r="E41" s="86"/>
      <c r="F41" s="78"/>
      <c r="G41" s="86"/>
      <c r="H41" s="78"/>
      <c r="I41" s="86"/>
      <c r="J41" s="78"/>
      <c r="K41" s="86"/>
      <c r="L41" s="78"/>
      <c r="M41" s="86"/>
      <c r="N41" s="78"/>
      <c r="O41" s="76"/>
      <c r="P41" s="5"/>
    </row>
    <row r="42" spans="1:16" x14ac:dyDescent="0.25">
      <c r="A42" s="5"/>
      <c r="B42" s="1"/>
      <c r="C42" s="37">
        <v>32</v>
      </c>
      <c r="D42" s="39">
        <f>'DATA SISWA'!F41</f>
        <v>0</v>
      </c>
      <c r="E42" s="86"/>
      <c r="F42" s="78"/>
      <c r="G42" s="86"/>
      <c r="H42" s="78"/>
      <c r="I42" s="86"/>
      <c r="J42" s="78"/>
      <c r="K42" s="86"/>
      <c r="L42" s="78"/>
      <c r="M42" s="86"/>
      <c r="N42" s="78"/>
      <c r="O42" s="76"/>
      <c r="P42" s="5"/>
    </row>
    <row r="43" spans="1:16" x14ac:dyDescent="0.25">
      <c r="A43" s="5"/>
      <c r="B43" s="1"/>
      <c r="C43" s="37">
        <v>33</v>
      </c>
      <c r="D43" s="39">
        <f>'DATA SISWA'!F42</f>
        <v>0</v>
      </c>
      <c r="E43" s="86"/>
      <c r="F43" s="78"/>
      <c r="G43" s="86"/>
      <c r="H43" s="78"/>
      <c r="I43" s="86"/>
      <c r="J43" s="78"/>
      <c r="K43" s="86"/>
      <c r="L43" s="78"/>
      <c r="M43" s="86"/>
      <c r="N43" s="78"/>
      <c r="O43" s="76"/>
      <c r="P43" s="5"/>
    </row>
    <row r="44" spans="1:16" x14ac:dyDescent="0.25">
      <c r="A44" s="5"/>
      <c r="B44" s="1"/>
      <c r="C44" s="37">
        <v>34</v>
      </c>
      <c r="D44" s="39">
        <f>'DATA SISWA'!F43</f>
        <v>0</v>
      </c>
      <c r="E44" s="86"/>
      <c r="F44" s="78"/>
      <c r="G44" s="86"/>
      <c r="H44" s="78"/>
      <c r="I44" s="86"/>
      <c r="J44" s="78"/>
      <c r="K44" s="86"/>
      <c r="L44" s="78"/>
      <c r="M44" s="86"/>
      <c r="N44" s="78"/>
      <c r="O44" s="76"/>
      <c r="P44" s="5"/>
    </row>
    <row r="45" spans="1:16" x14ac:dyDescent="0.25">
      <c r="A45" s="5"/>
      <c r="B45" s="1"/>
      <c r="C45" s="37">
        <v>35</v>
      </c>
      <c r="D45" s="39">
        <f>'DATA SISWA'!F44</f>
        <v>0</v>
      </c>
      <c r="E45" s="86"/>
      <c r="F45" s="78"/>
      <c r="G45" s="86"/>
      <c r="H45" s="78"/>
      <c r="I45" s="86"/>
      <c r="J45" s="78"/>
      <c r="K45" s="86"/>
      <c r="L45" s="78"/>
      <c r="M45" s="86"/>
      <c r="N45" s="78"/>
      <c r="O45" s="76"/>
      <c r="P45" s="5"/>
    </row>
    <row r="46" spans="1:16" x14ac:dyDescent="0.25">
      <c r="A46" s="5"/>
      <c r="B46" s="1"/>
      <c r="C46" s="37">
        <v>36</v>
      </c>
      <c r="D46" s="39">
        <f>'DATA SISWA'!F45</f>
        <v>0</v>
      </c>
      <c r="E46" s="86"/>
      <c r="F46" s="78"/>
      <c r="G46" s="86"/>
      <c r="H46" s="78"/>
      <c r="I46" s="86"/>
      <c r="J46" s="78"/>
      <c r="K46" s="86"/>
      <c r="L46" s="78"/>
      <c r="M46" s="86"/>
      <c r="N46" s="78"/>
      <c r="O46" s="76"/>
      <c r="P46" s="5"/>
    </row>
    <row r="47" spans="1:16" x14ac:dyDescent="0.25">
      <c r="A47" s="5"/>
      <c r="B47" s="1"/>
      <c r="C47" s="37">
        <v>37</v>
      </c>
      <c r="D47" s="39">
        <f>'DATA SISWA'!F46</f>
        <v>0</v>
      </c>
      <c r="E47" s="86"/>
      <c r="F47" s="78"/>
      <c r="G47" s="86"/>
      <c r="H47" s="78"/>
      <c r="I47" s="86"/>
      <c r="J47" s="78"/>
      <c r="K47" s="86"/>
      <c r="L47" s="78"/>
      <c r="M47" s="86"/>
      <c r="N47" s="78"/>
      <c r="O47" s="76"/>
      <c r="P47" s="5"/>
    </row>
    <row r="48" spans="1:16" x14ac:dyDescent="0.25">
      <c r="A48" s="5"/>
      <c r="B48" s="1"/>
      <c r="C48" s="37">
        <v>38</v>
      </c>
      <c r="D48" s="39">
        <f>'DATA SISWA'!F47</f>
        <v>0</v>
      </c>
      <c r="E48" s="86"/>
      <c r="F48" s="78"/>
      <c r="G48" s="86"/>
      <c r="H48" s="78"/>
      <c r="I48" s="86"/>
      <c r="J48" s="78"/>
      <c r="K48" s="86"/>
      <c r="L48" s="78"/>
      <c r="M48" s="86"/>
      <c r="N48" s="78"/>
      <c r="O48" s="76"/>
      <c r="P48" s="5"/>
    </row>
    <row r="49" spans="1:16" x14ac:dyDescent="0.25">
      <c r="A49" s="5"/>
      <c r="B49" s="1"/>
      <c r="C49" s="37">
        <v>39</v>
      </c>
      <c r="D49" s="39">
        <f>'DATA SISWA'!F48</f>
        <v>0</v>
      </c>
      <c r="E49" s="86"/>
      <c r="F49" s="78"/>
      <c r="G49" s="86"/>
      <c r="H49" s="78"/>
      <c r="I49" s="86"/>
      <c r="J49" s="78"/>
      <c r="K49" s="86"/>
      <c r="L49" s="78"/>
      <c r="M49" s="86"/>
      <c r="N49" s="78"/>
      <c r="O49" s="76"/>
      <c r="P49" s="5"/>
    </row>
    <row r="50" spans="1:16" x14ac:dyDescent="0.25">
      <c r="A50" s="5"/>
      <c r="B50" s="1"/>
      <c r="C50" s="37">
        <v>40</v>
      </c>
      <c r="D50" s="39">
        <f>'DATA SISWA'!F49</f>
        <v>0</v>
      </c>
      <c r="E50" s="86"/>
      <c r="F50" s="78"/>
      <c r="G50" s="86"/>
      <c r="H50" s="78"/>
      <c r="I50" s="86"/>
      <c r="J50" s="78"/>
      <c r="K50" s="86"/>
      <c r="L50" s="78"/>
      <c r="M50" s="86"/>
      <c r="N50" s="78"/>
      <c r="O50" s="76"/>
      <c r="P50" s="5"/>
    </row>
    <row r="51" spans="1:16" x14ac:dyDescent="0.25">
      <c r="A51" s="5"/>
      <c r="B51" s="1"/>
      <c r="C51" s="1"/>
      <c r="D51" s="1"/>
      <c r="E51" s="1"/>
      <c r="F51" s="76"/>
      <c r="G51" s="76"/>
      <c r="H51" s="76"/>
      <c r="I51" s="76"/>
      <c r="J51" s="76"/>
      <c r="K51" s="76"/>
      <c r="L51" s="76"/>
      <c r="M51" s="76"/>
      <c r="N51" s="76"/>
      <c r="O51" s="76"/>
      <c r="P51" s="5"/>
    </row>
    <row r="52" spans="1:16" x14ac:dyDescent="0.25">
      <c r="A52" s="5"/>
      <c r="B52" s="1"/>
      <c r="C52" s="1"/>
      <c r="D52" s="1"/>
      <c r="E52" s="1"/>
      <c r="F52" s="76"/>
      <c r="G52" s="76"/>
      <c r="H52" s="76"/>
      <c r="I52" s="76"/>
      <c r="J52" s="76"/>
      <c r="K52" s="76"/>
      <c r="L52" s="76"/>
      <c r="M52" s="76"/>
      <c r="N52" s="76"/>
      <c r="O52" s="76"/>
      <c r="P52" s="5"/>
    </row>
    <row r="53" spans="1:16" x14ac:dyDescent="0.25">
      <c r="A53" s="5"/>
      <c r="B53" s="1"/>
      <c r="C53" s="1"/>
      <c r="D53" s="1"/>
      <c r="E53" s="1"/>
      <c r="F53" s="76"/>
      <c r="G53" s="76"/>
      <c r="H53" s="76"/>
      <c r="I53" s="76"/>
      <c r="J53" s="76"/>
      <c r="K53" s="76"/>
      <c r="L53" s="76"/>
      <c r="M53" s="76"/>
      <c r="N53" s="76"/>
      <c r="O53" s="76"/>
      <c r="P53" s="5"/>
    </row>
    <row r="54" spans="1:16" x14ac:dyDescent="0.25">
      <c r="A54" s="5"/>
      <c r="B54" s="1"/>
      <c r="C54" s="1"/>
      <c r="D54" s="1"/>
      <c r="E54" s="1"/>
      <c r="F54" s="76"/>
      <c r="G54" s="76"/>
      <c r="H54" s="76"/>
      <c r="I54" s="76"/>
      <c r="J54" s="76"/>
      <c r="K54" s="76"/>
      <c r="L54" s="76"/>
      <c r="M54" s="76"/>
      <c r="N54" s="76"/>
      <c r="O54" s="76"/>
      <c r="P54" s="5"/>
    </row>
    <row r="55" spans="1:16" x14ac:dyDescent="0.25">
      <c r="A55" s="5"/>
      <c r="B55" s="1"/>
      <c r="C55" s="1"/>
      <c r="D55" s="1"/>
      <c r="E55" s="1"/>
      <c r="F55" s="76"/>
      <c r="G55" s="76"/>
      <c r="H55" s="76"/>
      <c r="I55" s="76"/>
      <c r="J55" s="76"/>
      <c r="K55" s="76"/>
      <c r="L55" s="76"/>
      <c r="M55" s="76"/>
      <c r="N55" s="76"/>
      <c r="O55" s="76"/>
      <c r="P55" s="5"/>
    </row>
    <row r="56" spans="1:16" x14ac:dyDescent="0.25">
      <c r="A56" s="5"/>
      <c r="B56" s="1"/>
      <c r="C56" s="1"/>
      <c r="D56" s="1"/>
      <c r="E56" s="1"/>
      <c r="F56" s="76"/>
      <c r="G56" s="76"/>
      <c r="H56" s="76"/>
      <c r="I56" s="76"/>
      <c r="J56" s="76"/>
      <c r="K56" s="76"/>
      <c r="L56" s="76"/>
      <c r="M56" s="76"/>
      <c r="N56" s="76"/>
      <c r="O56" s="76"/>
      <c r="P56" s="5"/>
    </row>
    <row r="57" spans="1:16" x14ac:dyDescent="0.25">
      <c r="A57" s="5"/>
      <c r="B57" s="1"/>
      <c r="C57" s="1"/>
      <c r="D57" s="1"/>
      <c r="E57" s="1"/>
      <c r="F57" s="76"/>
      <c r="G57" s="76"/>
      <c r="H57" s="76"/>
      <c r="I57" s="76"/>
      <c r="J57" s="76"/>
      <c r="K57" s="76"/>
      <c r="L57" s="76"/>
      <c r="M57" s="76"/>
      <c r="N57" s="76"/>
      <c r="O57" s="76"/>
      <c r="P57" s="5"/>
    </row>
    <row r="58" spans="1:16" x14ac:dyDescent="0.25">
      <c r="A58" s="5"/>
      <c r="B58" s="1"/>
      <c r="C58" s="1"/>
      <c r="D58" s="1"/>
      <c r="E58" s="1"/>
      <c r="F58" s="76"/>
      <c r="G58" s="76"/>
      <c r="H58" s="76"/>
      <c r="I58" s="76"/>
      <c r="J58" s="76"/>
      <c r="K58" s="76"/>
      <c r="L58" s="76"/>
      <c r="M58" s="76"/>
      <c r="N58" s="76"/>
      <c r="O58" s="76"/>
      <c r="P58" s="5"/>
    </row>
    <row r="59" spans="1:16" x14ac:dyDescent="0.25">
      <c r="A59" s="5"/>
      <c r="B59" s="1"/>
      <c r="C59" s="1"/>
      <c r="D59" s="1"/>
      <c r="E59" s="1"/>
      <c r="F59" s="76"/>
      <c r="G59" s="76"/>
      <c r="H59" s="76"/>
      <c r="I59" s="76"/>
      <c r="J59" s="76"/>
      <c r="K59" s="76"/>
      <c r="L59" s="76"/>
      <c r="M59" s="76"/>
      <c r="N59" s="76"/>
      <c r="O59" s="76"/>
      <c r="P59" s="5"/>
    </row>
    <row r="60" spans="1:16" x14ac:dyDescent="0.25">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4200-000000000000}">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61"/>
  <dimension ref="A1:AE198"/>
  <sheetViews>
    <sheetView workbookViewId="0">
      <selection activeCell="D17" sqref="D17:J17"/>
    </sheetView>
  </sheetViews>
  <sheetFormatPr defaultRowHeight="15" x14ac:dyDescent="0.25"/>
  <cols>
    <col min="1" max="1" width="2.5703125" customWidth="1"/>
    <col min="13" max="13" width="2.85546875" customWidth="1"/>
    <col min="19" max="19" width="9" customWidth="1"/>
  </cols>
  <sheetData>
    <row r="1" spans="1:31" ht="12" customHeight="1" x14ac:dyDescent="0.25">
      <c r="A1" s="2"/>
      <c r="B1" s="2"/>
      <c r="C1" s="2"/>
      <c r="D1" s="2"/>
      <c r="E1" s="2"/>
      <c r="F1" s="2"/>
      <c r="G1" s="2"/>
      <c r="H1" s="2"/>
      <c r="I1" s="2"/>
      <c r="J1" s="2"/>
      <c r="K1" s="2"/>
      <c r="L1" s="2"/>
      <c r="M1" s="2"/>
      <c r="N1" s="262"/>
      <c r="O1" s="262"/>
      <c r="P1" s="262"/>
      <c r="Q1" s="262"/>
      <c r="R1" s="262"/>
      <c r="S1" s="262"/>
      <c r="T1" s="262"/>
      <c r="U1" s="262"/>
      <c r="V1" s="262"/>
      <c r="W1" s="262"/>
      <c r="X1" s="262"/>
      <c r="Y1" s="262"/>
      <c r="Z1" s="262"/>
      <c r="AA1" s="262"/>
      <c r="AB1" s="262"/>
      <c r="AC1" s="262"/>
      <c r="AD1" s="262"/>
      <c r="AE1" s="262"/>
    </row>
    <row r="2" spans="1:31" x14ac:dyDescent="0.25">
      <c r="A2" s="2"/>
      <c r="B2" s="3"/>
      <c r="C2" s="3"/>
      <c r="D2" s="3"/>
      <c r="E2" s="3"/>
      <c r="F2" s="3"/>
      <c r="G2" s="3"/>
      <c r="H2" s="3"/>
      <c r="I2" s="3"/>
      <c r="J2" s="3"/>
      <c r="K2" s="3"/>
      <c r="L2" s="3"/>
      <c r="M2" s="2"/>
      <c r="N2" s="262"/>
      <c r="O2" s="262"/>
      <c r="P2" s="262"/>
      <c r="Q2" s="262"/>
      <c r="R2" s="262"/>
      <c r="S2" s="262"/>
      <c r="T2" s="262"/>
      <c r="U2" s="262"/>
      <c r="V2" s="262"/>
      <c r="W2" s="262"/>
      <c r="X2" s="262"/>
      <c r="Y2" s="262"/>
      <c r="Z2" s="262"/>
      <c r="AA2" s="262"/>
      <c r="AB2" s="262"/>
      <c r="AC2" s="262"/>
      <c r="AD2" s="262"/>
      <c r="AE2" s="262"/>
    </row>
    <row r="3" spans="1:31" ht="28.5" customHeight="1" x14ac:dyDescent="0.25">
      <c r="A3" s="2"/>
      <c r="B3" s="344" t="s">
        <v>98</v>
      </c>
      <c r="C3" s="344"/>
      <c r="D3" s="344"/>
      <c r="E3" s="344"/>
      <c r="F3" s="344"/>
      <c r="G3" s="344"/>
      <c r="H3" s="344"/>
      <c r="I3" s="344"/>
      <c r="J3" s="344"/>
      <c r="K3" s="344"/>
      <c r="L3" s="344"/>
      <c r="M3" s="2"/>
      <c r="N3" s="262"/>
      <c r="O3" s="262"/>
      <c r="P3" s="262"/>
      <c r="Q3" s="262"/>
      <c r="R3" s="262"/>
      <c r="S3" s="262"/>
      <c r="T3" s="262"/>
      <c r="U3" s="262"/>
      <c r="V3" s="262"/>
      <c r="W3" s="262"/>
      <c r="X3" s="262"/>
      <c r="Y3" s="262"/>
      <c r="Z3" s="262"/>
      <c r="AA3" s="262"/>
      <c r="AB3" s="262"/>
      <c r="AC3" s="262"/>
      <c r="AD3" s="262"/>
      <c r="AE3" s="262"/>
    </row>
    <row r="4" spans="1:31" x14ac:dyDescent="0.25">
      <c r="A4" s="2"/>
      <c r="B4" s="3"/>
      <c r="C4" s="3"/>
      <c r="D4" s="3"/>
      <c r="E4" s="3"/>
      <c r="F4" s="3"/>
      <c r="G4" s="3"/>
      <c r="H4" s="3"/>
      <c r="I4" s="3"/>
      <c r="J4" s="3"/>
      <c r="K4" s="3"/>
      <c r="L4" s="3"/>
      <c r="M4" s="2"/>
      <c r="N4" s="262"/>
      <c r="O4" s="262"/>
      <c r="P4" s="262"/>
      <c r="Q4" s="262"/>
      <c r="R4" s="262"/>
      <c r="S4" s="262"/>
      <c r="T4" s="262"/>
      <c r="U4" s="262"/>
      <c r="V4" s="262"/>
      <c r="W4" s="262"/>
      <c r="X4" s="262"/>
      <c r="Y4" s="262"/>
      <c r="Z4" s="262"/>
      <c r="AA4" s="262"/>
      <c r="AB4" s="262"/>
      <c r="AC4" s="262"/>
      <c r="AD4" s="262"/>
      <c r="AE4" s="262"/>
    </row>
    <row r="5" spans="1:31" x14ac:dyDescent="0.25">
      <c r="A5" s="2"/>
      <c r="B5" s="21" t="s">
        <v>273</v>
      </c>
      <c r="C5" s="21"/>
      <c r="D5" s="21"/>
      <c r="E5" s="21"/>
      <c r="F5" s="21"/>
      <c r="G5" s="21"/>
      <c r="H5" s="21"/>
      <c r="I5" s="21"/>
      <c r="J5" s="21"/>
      <c r="K5" s="3"/>
      <c r="L5" s="3"/>
      <c r="M5" s="2"/>
      <c r="N5" s="262"/>
      <c r="O5" s="262"/>
      <c r="P5" s="262"/>
      <c r="Q5" s="262"/>
      <c r="R5" s="262"/>
      <c r="S5" s="262"/>
      <c r="T5" s="262"/>
      <c r="U5" s="262"/>
      <c r="V5" s="262"/>
      <c r="W5" s="262"/>
      <c r="X5" s="262"/>
      <c r="Y5" s="262"/>
      <c r="Z5" s="262"/>
      <c r="AA5" s="262"/>
      <c r="AB5" s="262"/>
      <c r="AC5" s="262"/>
      <c r="AD5" s="262"/>
      <c r="AE5" s="262"/>
    </row>
    <row r="6" spans="1:31" x14ac:dyDescent="0.25">
      <c r="A6" s="2"/>
      <c r="B6" s="21" t="s">
        <v>274</v>
      </c>
      <c r="C6" s="21"/>
      <c r="D6" s="21"/>
      <c r="E6" s="21"/>
      <c r="F6" s="21"/>
      <c r="G6" s="21"/>
      <c r="H6" s="21"/>
      <c r="I6" s="21"/>
      <c r="J6" s="21"/>
      <c r="K6" s="3"/>
      <c r="L6" s="3"/>
      <c r="M6" s="2"/>
      <c r="N6" s="262"/>
      <c r="O6" s="262"/>
      <c r="P6" s="262"/>
      <c r="Q6" s="262"/>
      <c r="R6" s="262"/>
      <c r="S6" s="262"/>
      <c r="T6" s="262"/>
      <c r="U6" s="262"/>
      <c r="V6" s="262"/>
      <c r="W6" s="262"/>
      <c r="X6" s="262"/>
      <c r="Y6" s="262"/>
      <c r="Z6" s="262"/>
      <c r="AA6" s="262"/>
      <c r="AB6" s="262"/>
      <c r="AC6" s="262"/>
      <c r="AD6" s="262"/>
      <c r="AE6" s="262"/>
    </row>
    <row r="7" spans="1:31" x14ac:dyDescent="0.25">
      <c r="A7" s="2"/>
      <c r="B7" s="21"/>
      <c r="C7" s="21"/>
      <c r="D7" s="21"/>
      <c r="E7" s="21"/>
      <c r="F7" s="21"/>
      <c r="G7" s="21"/>
      <c r="H7" s="21"/>
      <c r="I7" s="21"/>
      <c r="J7" s="21"/>
      <c r="K7" s="3"/>
      <c r="L7" s="3"/>
      <c r="M7" s="2"/>
      <c r="N7" s="262"/>
      <c r="O7" s="262"/>
      <c r="P7" s="262"/>
      <c r="Q7" s="262"/>
      <c r="R7" s="262"/>
      <c r="S7" s="262"/>
      <c r="T7" s="262"/>
      <c r="U7" s="262"/>
      <c r="V7" s="262"/>
      <c r="W7" s="262"/>
      <c r="X7" s="262"/>
      <c r="Y7" s="262"/>
      <c r="Z7" s="262"/>
      <c r="AA7" s="262"/>
      <c r="AB7" s="262"/>
      <c r="AC7" s="262"/>
      <c r="AD7" s="262"/>
      <c r="AE7" s="262"/>
    </row>
    <row r="8" spans="1:31" ht="23.25" customHeight="1" x14ac:dyDescent="0.25">
      <c r="A8" s="2"/>
      <c r="B8" s="21"/>
      <c r="C8" s="33" t="s">
        <v>4</v>
      </c>
      <c r="D8" s="377" t="s">
        <v>5</v>
      </c>
      <c r="E8" s="377"/>
      <c r="F8" s="377"/>
      <c r="G8" s="377"/>
      <c r="H8" s="377"/>
      <c r="I8" s="377"/>
      <c r="J8" s="377"/>
      <c r="K8" s="3"/>
      <c r="L8" s="3"/>
      <c r="M8" s="2"/>
      <c r="N8" s="262"/>
      <c r="O8" s="262"/>
      <c r="P8" s="262"/>
      <c r="Q8" s="262"/>
      <c r="R8" s="262"/>
      <c r="S8" s="262"/>
      <c r="T8" s="262"/>
      <c r="U8" s="262"/>
      <c r="V8" s="262"/>
      <c r="W8" s="262"/>
      <c r="X8" s="262"/>
      <c r="Y8" s="262"/>
      <c r="Z8" s="262"/>
      <c r="AA8" s="262"/>
      <c r="AB8" s="262"/>
      <c r="AC8" s="262"/>
      <c r="AD8" s="262"/>
      <c r="AE8" s="262"/>
    </row>
    <row r="9" spans="1:31" ht="17.25" customHeight="1" x14ac:dyDescent="0.25">
      <c r="A9" s="2"/>
      <c r="B9" s="21"/>
      <c r="C9" s="33">
        <v>1</v>
      </c>
      <c r="D9" s="374" t="s">
        <v>315</v>
      </c>
      <c r="E9" s="375"/>
      <c r="F9" s="375"/>
      <c r="G9" s="375"/>
      <c r="H9" s="375"/>
      <c r="I9" s="375"/>
      <c r="J9" s="376"/>
      <c r="K9" s="3"/>
      <c r="L9" s="3"/>
      <c r="M9" s="2"/>
      <c r="N9" s="262"/>
      <c r="O9" s="262"/>
      <c r="P9" s="262"/>
      <c r="Q9" s="262"/>
      <c r="R9" s="262"/>
      <c r="S9" s="262"/>
      <c r="T9" s="262"/>
      <c r="U9" s="262"/>
      <c r="V9" s="262"/>
      <c r="W9" s="262"/>
      <c r="X9" s="262"/>
      <c r="Y9" s="262"/>
      <c r="Z9" s="262"/>
      <c r="AA9" s="262"/>
      <c r="AB9" s="262"/>
      <c r="AC9" s="262"/>
      <c r="AD9" s="262"/>
      <c r="AE9" s="262"/>
    </row>
    <row r="10" spans="1:31" ht="17.25" customHeight="1" x14ac:dyDescent="0.25">
      <c r="A10" s="2"/>
      <c r="B10" s="21"/>
      <c r="C10" s="33">
        <v>2</v>
      </c>
      <c r="D10" s="374" t="s">
        <v>316</v>
      </c>
      <c r="E10" s="375"/>
      <c r="F10" s="375"/>
      <c r="G10" s="375"/>
      <c r="H10" s="375"/>
      <c r="I10" s="375"/>
      <c r="J10" s="376"/>
      <c r="K10" s="3"/>
      <c r="L10" s="3"/>
      <c r="M10" s="2"/>
      <c r="N10" s="262"/>
      <c r="O10" s="262"/>
      <c r="P10" s="262"/>
      <c r="Q10" s="262"/>
      <c r="R10" s="262"/>
      <c r="S10" s="262"/>
      <c r="T10" s="262"/>
      <c r="U10" s="262"/>
      <c r="V10" s="262"/>
      <c r="W10" s="262"/>
      <c r="X10" s="262"/>
      <c r="Y10" s="262"/>
      <c r="Z10" s="262"/>
      <c r="AA10" s="262"/>
      <c r="AB10" s="262"/>
      <c r="AC10" s="262"/>
      <c r="AD10" s="262"/>
      <c r="AE10" s="262"/>
    </row>
    <row r="11" spans="1:31" ht="17.25" customHeight="1" x14ac:dyDescent="0.25">
      <c r="A11" s="2"/>
      <c r="B11" s="21"/>
      <c r="C11" s="33">
        <v>3</v>
      </c>
      <c r="D11" s="374" t="s">
        <v>317</v>
      </c>
      <c r="E11" s="375"/>
      <c r="F11" s="375"/>
      <c r="G11" s="375"/>
      <c r="H11" s="375"/>
      <c r="I11" s="375"/>
      <c r="J11" s="376"/>
      <c r="K11" s="3"/>
      <c r="L11" s="3"/>
      <c r="M11" s="2"/>
      <c r="N11" s="262"/>
      <c r="O11" s="262"/>
      <c r="P11" s="262"/>
      <c r="Q11" s="262"/>
      <c r="R11" s="262"/>
      <c r="S11" s="262"/>
      <c r="T11" s="262"/>
      <c r="U11" s="262"/>
      <c r="V11" s="262"/>
      <c r="W11" s="262"/>
      <c r="X11" s="262"/>
      <c r="Y11" s="262"/>
      <c r="Z11" s="262"/>
      <c r="AA11" s="262"/>
      <c r="AB11" s="262"/>
      <c r="AC11" s="262"/>
      <c r="AD11" s="262"/>
      <c r="AE11" s="262"/>
    </row>
    <row r="12" spans="1:31" ht="17.25" customHeight="1" x14ac:dyDescent="0.25">
      <c r="A12" s="2"/>
      <c r="B12" s="21"/>
      <c r="C12" s="33">
        <v>4</v>
      </c>
      <c r="D12" s="374" t="s">
        <v>318</v>
      </c>
      <c r="E12" s="375"/>
      <c r="F12" s="375"/>
      <c r="G12" s="375"/>
      <c r="H12" s="375"/>
      <c r="I12" s="375"/>
      <c r="J12" s="376"/>
      <c r="K12" s="3"/>
      <c r="L12" s="3"/>
      <c r="M12" s="2"/>
      <c r="N12" s="262"/>
      <c r="O12" s="262"/>
      <c r="P12" s="262"/>
      <c r="Q12" s="262"/>
      <c r="R12" s="262"/>
      <c r="S12" s="262"/>
      <c r="T12" s="262"/>
      <c r="U12" s="262"/>
      <c r="V12" s="262"/>
      <c r="W12" s="262"/>
      <c r="X12" s="262"/>
      <c r="Y12" s="262"/>
      <c r="Z12" s="262"/>
      <c r="AA12" s="262"/>
      <c r="AB12" s="262"/>
      <c r="AC12" s="262"/>
      <c r="AD12" s="262"/>
      <c r="AE12" s="262"/>
    </row>
    <row r="13" spans="1:31" ht="17.25" customHeight="1" x14ac:dyDescent="0.25">
      <c r="A13" s="2"/>
      <c r="B13" s="21"/>
      <c r="C13" s="33">
        <v>5</v>
      </c>
      <c r="D13" s="374" t="s">
        <v>319</v>
      </c>
      <c r="E13" s="375"/>
      <c r="F13" s="375"/>
      <c r="G13" s="375"/>
      <c r="H13" s="375"/>
      <c r="I13" s="375"/>
      <c r="J13" s="376"/>
      <c r="K13" s="3"/>
      <c r="L13" s="3"/>
      <c r="M13" s="2"/>
      <c r="N13" s="262"/>
      <c r="O13" s="262"/>
      <c r="P13" s="262"/>
      <c r="Q13" s="262"/>
      <c r="R13" s="262"/>
      <c r="S13" s="262"/>
      <c r="T13" s="262"/>
      <c r="U13" s="262"/>
      <c r="V13" s="262"/>
      <c r="W13" s="262"/>
      <c r="X13" s="262"/>
      <c r="Y13" s="262"/>
      <c r="Z13" s="262"/>
      <c r="AA13" s="262"/>
      <c r="AB13" s="262"/>
      <c r="AC13" s="262"/>
      <c r="AD13" s="262"/>
      <c r="AE13" s="262"/>
    </row>
    <row r="14" spans="1:31" ht="17.25" customHeight="1" x14ac:dyDescent="0.25">
      <c r="A14" s="2"/>
      <c r="B14" s="21"/>
      <c r="C14" s="33">
        <v>6</v>
      </c>
      <c r="D14" s="374" t="s">
        <v>320</v>
      </c>
      <c r="E14" s="375"/>
      <c r="F14" s="375"/>
      <c r="G14" s="375"/>
      <c r="H14" s="375"/>
      <c r="I14" s="375"/>
      <c r="J14" s="376"/>
      <c r="K14" s="3"/>
      <c r="L14" s="3"/>
      <c r="M14" s="2"/>
      <c r="N14" s="262"/>
      <c r="O14" s="262"/>
      <c r="P14" s="262"/>
      <c r="Q14" s="262"/>
      <c r="R14" s="262"/>
      <c r="S14" s="262"/>
      <c r="T14" s="262"/>
      <c r="U14" s="262"/>
      <c r="V14" s="262"/>
      <c r="W14" s="262"/>
      <c r="X14" s="262"/>
      <c r="Y14" s="262"/>
      <c r="Z14" s="262"/>
      <c r="AA14" s="262"/>
      <c r="AB14" s="262"/>
      <c r="AC14" s="262"/>
      <c r="AD14" s="262"/>
      <c r="AE14" s="262"/>
    </row>
    <row r="15" spans="1:31" ht="17.25" customHeight="1" x14ac:dyDescent="0.25">
      <c r="A15" s="2"/>
      <c r="B15" s="21"/>
      <c r="C15" s="33">
        <v>7</v>
      </c>
      <c r="D15" s="374" t="s">
        <v>321</v>
      </c>
      <c r="E15" s="375"/>
      <c r="F15" s="375"/>
      <c r="G15" s="375"/>
      <c r="H15" s="375"/>
      <c r="I15" s="375"/>
      <c r="J15" s="376"/>
      <c r="K15" s="3"/>
      <c r="L15" s="3"/>
      <c r="M15" s="2"/>
      <c r="N15" s="262"/>
      <c r="O15" s="262"/>
      <c r="P15" s="262"/>
      <c r="Q15" s="262"/>
      <c r="R15" s="262"/>
      <c r="S15" s="262"/>
      <c r="T15" s="262"/>
      <c r="U15" s="262"/>
      <c r="V15" s="262"/>
      <c r="W15" s="262"/>
      <c r="X15" s="262"/>
      <c r="Y15" s="262"/>
      <c r="Z15" s="262"/>
      <c r="AA15" s="262"/>
      <c r="AB15" s="262"/>
      <c r="AC15" s="262"/>
      <c r="AD15" s="262"/>
      <c r="AE15" s="262"/>
    </row>
    <row r="16" spans="1:31" ht="17.25" customHeight="1" x14ac:dyDescent="0.25">
      <c r="A16" s="2"/>
      <c r="B16" s="21"/>
      <c r="C16" s="33">
        <v>8</v>
      </c>
      <c r="D16" s="374" t="s">
        <v>322</v>
      </c>
      <c r="E16" s="375"/>
      <c r="F16" s="375"/>
      <c r="G16" s="375"/>
      <c r="H16" s="375"/>
      <c r="I16" s="375"/>
      <c r="J16" s="376"/>
      <c r="K16" s="3"/>
      <c r="L16" s="3"/>
      <c r="M16" s="2"/>
      <c r="N16" s="262"/>
      <c r="O16" s="262"/>
      <c r="P16" s="262"/>
      <c r="Q16" s="262"/>
      <c r="R16" s="262"/>
      <c r="S16" s="262"/>
      <c r="T16" s="262"/>
      <c r="U16" s="262"/>
      <c r="V16" s="262"/>
      <c r="W16" s="262"/>
      <c r="X16" s="262"/>
      <c r="Y16" s="262"/>
      <c r="Z16" s="262"/>
      <c r="AA16" s="262"/>
      <c r="AB16" s="262"/>
      <c r="AC16" s="262"/>
      <c r="AD16" s="262"/>
      <c r="AE16" s="262"/>
    </row>
    <row r="17" spans="1:31" ht="17.25" customHeight="1" x14ac:dyDescent="0.25">
      <c r="A17" s="2"/>
      <c r="B17" s="21"/>
      <c r="C17" s="33">
        <v>9</v>
      </c>
      <c r="D17" s="374" t="s">
        <v>388</v>
      </c>
      <c r="E17" s="375"/>
      <c r="F17" s="375"/>
      <c r="G17" s="375"/>
      <c r="H17" s="375"/>
      <c r="I17" s="375"/>
      <c r="J17" s="376"/>
      <c r="K17" s="3"/>
      <c r="L17" s="3"/>
      <c r="M17" s="2"/>
      <c r="N17" s="262"/>
      <c r="O17" s="262"/>
      <c r="P17" s="262"/>
      <c r="Q17" s="262"/>
      <c r="R17" s="262"/>
      <c r="S17" s="262"/>
      <c r="T17" s="262"/>
      <c r="U17" s="262"/>
      <c r="V17" s="262"/>
      <c r="W17" s="262"/>
      <c r="X17" s="262"/>
      <c r="Y17" s="262"/>
      <c r="Z17" s="262"/>
      <c r="AA17" s="262"/>
      <c r="AB17" s="262"/>
      <c r="AC17" s="262"/>
      <c r="AD17" s="262"/>
      <c r="AE17" s="262"/>
    </row>
    <row r="18" spans="1:31" ht="17.25" customHeight="1" x14ac:dyDescent="0.25">
      <c r="A18" s="2"/>
      <c r="B18" s="21"/>
      <c r="C18" s="33">
        <v>10</v>
      </c>
      <c r="D18" s="374" t="s">
        <v>339</v>
      </c>
      <c r="E18" s="375"/>
      <c r="F18" s="375"/>
      <c r="G18" s="375"/>
      <c r="H18" s="375"/>
      <c r="I18" s="375"/>
      <c r="J18" s="376"/>
      <c r="K18" s="3"/>
      <c r="L18" s="3"/>
      <c r="M18" s="2"/>
      <c r="N18" s="262"/>
      <c r="O18" s="262"/>
      <c r="P18" s="262"/>
      <c r="Q18" s="262"/>
      <c r="R18" s="262"/>
      <c r="S18" s="262"/>
      <c r="T18" s="262"/>
      <c r="U18" s="262"/>
      <c r="V18" s="262"/>
      <c r="W18" s="262"/>
      <c r="X18" s="262"/>
      <c r="Y18" s="262"/>
      <c r="Z18" s="262"/>
      <c r="AA18" s="262"/>
      <c r="AB18" s="262"/>
      <c r="AC18" s="262"/>
      <c r="AD18" s="262"/>
      <c r="AE18" s="262"/>
    </row>
    <row r="19" spans="1:31" ht="17.25" customHeight="1" x14ac:dyDescent="0.25">
      <c r="A19" s="2"/>
      <c r="B19" s="21"/>
      <c r="C19" s="33">
        <v>11</v>
      </c>
      <c r="D19" s="374" t="s">
        <v>340</v>
      </c>
      <c r="E19" s="375"/>
      <c r="F19" s="375"/>
      <c r="G19" s="375"/>
      <c r="H19" s="375"/>
      <c r="I19" s="375"/>
      <c r="J19" s="376"/>
      <c r="K19" s="3"/>
      <c r="L19" s="3"/>
      <c r="M19" s="2"/>
      <c r="N19" s="262"/>
      <c r="O19" s="262"/>
      <c r="P19" s="262"/>
      <c r="Q19" s="262"/>
      <c r="R19" s="262"/>
      <c r="S19" s="262"/>
      <c r="T19" s="262"/>
      <c r="U19" s="262"/>
      <c r="V19" s="262"/>
      <c r="W19" s="262"/>
      <c r="X19" s="262"/>
      <c r="Y19" s="262"/>
      <c r="Z19" s="262"/>
      <c r="AA19" s="262"/>
      <c r="AB19" s="262"/>
      <c r="AC19" s="262"/>
      <c r="AD19" s="262"/>
      <c r="AE19" s="262"/>
    </row>
    <row r="20" spans="1:31" ht="17.25" customHeight="1" x14ac:dyDescent="0.25">
      <c r="A20" s="2"/>
      <c r="B20" s="21"/>
      <c r="C20" s="33">
        <v>12</v>
      </c>
      <c r="D20" s="374"/>
      <c r="E20" s="375"/>
      <c r="F20" s="375"/>
      <c r="G20" s="375"/>
      <c r="H20" s="375"/>
      <c r="I20" s="375"/>
      <c r="J20" s="376"/>
      <c r="K20" s="3"/>
      <c r="L20" s="3"/>
      <c r="M20" s="2"/>
      <c r="N20" s="262"/>
      <c r="O20" s="262"/>
      <c r="P20" s="262"/>
      <c r="Q20" s="262"/>
      <c r="R20" s="262"/>
      <c r="S20" s="262"/>
      <c r="T20" s="262"/>
      <c r="U20" s="262"/>
      <c r="V20" s="262"/>
      <c r="W20" s="262"/>
      <c r="X20" s="262"/>
      <c r="Y20" s="262"/>
      <c r="Z20" s="262"/>
      <c r="AA20" s="262"/>
      <c r="AB20" s="262"/>
      <c r="AC20" s="262"/>
      <c r="AD20" s="262"/>
      <c r="AE20" s="262"/>
    </row>
    <row r="21" spans="1:31" ht="17.25" customHeight="1" x14ac:dyDescent="0.25">
      <c r="A21" s="2"/>
      <c r="B21" s="21"/>
      <c r="C21" s="34">
        <v>13</v>
      </c>
      <c r="D21" s="378"/>
      <c r="E21" s="378"/>
      <c r="F21" s="378"/>
      <c r="G21" s="378"/>
      <c r="H21" s="378"/>
      <c r="I21" s="378"/>
      <c r="J21" s="378"/>
      <c r="K21" s="3"/>
      <c r="L21" s="3"/>
      <c r="M21" s="2"/>
      <c r="N21" s="262"/>
      <c r="O21" s="262"/>
      <c r="P21" s="262"/>
      <c r="Q21" s="262"/>
      <c r="R21" s="262"/>
      <c r="S21" s="262"/>
      <c r="T21" s="262"/>
      <c r="U21" s="262"/>
      <c r="V21" s="262"/>
      <c r="W21" s="262"/>
      <c r="X21" s="262"/>
      <c r="Y21" s="262"/>
      <c r="Z21" s="262"/>
      <c r="AA21" s="262"/>
      <c r="AB21" s="262"/>
      <c r="AC21" s="262"/>
      <c r="AD21" s="262"/>
      <c r="AE21" s="262"/>
    </row>
    <row r="22" spans="1:31" x14ac:dyDescent="0.25">
      <c r="A22" s="2"/>
      <c r="B22" s="3"/>
      <c r="C22" s="33">
        <v>14</v>
      </c>
      <c r="D22" s="378"/>
      <c r="E22" s="378"/>
      <c r="F22" s="378"/>
      <c r="G22" s="378"/>
      <c r="H22" s="378"/>
      <c r="I22" s="378"/>
      <c r="J22" s="378"/>
      <c r="K22" s="3"/>
      <c r="L22" s="3"/>
      <c r="M22" s="2"/>
      <c r="N22" s="262"/>
      <c r="O22" s="262"/>
      <c r="P22" s="262"/>
      <c r="Q22" s="262"/>
      <c r="R22" s="262"/>
      <c r="S22" s="262"/>
      <c r="T22" s="262"/>
      <c r="U22" s="262"/>
      <c r="V22" s="262"/>
      <c r="W22" s="262"/>
      <c r="X22" s="262"/>
      <c r="Y22" s="262"/>
      <c r="Z22" s="262"/>
      <c r="AA22" s="262"/>
      <c r="AB22" s="262"/>
      <c r="AC22" s="262"/>
      <c r="AD22" s="262"/>
      <c r="AE22" s="262"/>
    </row>
    <row r="23" spans="1:31" x14ac:dyDescent="0.25">
      <c r="A23" s="2"/>
      <c r="B23" s="3"/>
      <c r="C23" s="34">
        <v>15</v>
      </c>
      <c r="D23" s="378"/>
      <c r="E23" s="378"/>
      <c r="F23" s="378"/>
      <c r="G23" s="378"/>
      <c r="H23" s="378"/>
      <c r="I23" s="378"/>
      <c r="J23" s="378"/>
      <c r="K23" s="3"/>
      <c r="L23" s="3"/>
      <c r="M23" s="2"/>
      <c r="N23" s="262"/>
      <c r="O23" s="262"/>
      <c r="P23" s="262"/>
      <c r="Q23" s="262"/>
      <c r="R23" s="262"/>
      <c r="S23" s="262"/>
      <c r="T23" s="262"/>
      <c r="U23" s="262"/>
      <c r="V23" s="262"/>
      <c r="W23" s="262"/>
      <c r="X23" s="262"/>
      <c r="Y23" s="262"/>
      <c r="Z23" s="262"/>
      <c r="AA23" s="262"/>
      <c r="AB23" s="262"/>
      <c r="AC23" s="262"/>
      <c r="AD23" s="262"/>
      <c r="AE23" s="262"/>
    </row>
    <row r="24" spans="1:31" x14ac:dyDescent="0.25">
      <c r="A24" s="2"/>
      <c r="B24" s="2"/>
      <c r="C24" s="2"/>
      <c r="D24" s="2"/>
      <c r="E24" s="2"/>
      <c r="F24" s="2"/>
      <c r="G24" s="2"/>
      <c r="H24" s="2"/>
      <c r="I24" s="2"/>
      <c r="J24" s="2"/>
      <c r="K24" s="2"/>
      <c r="L24" s="2"/>
      <c r="M24" s="2"/>
      <c r="N24" s="262"/>
      <c r="O24" s="262"/>
      <c r="P24" s="262"/>
      <c r="Q24" s="262"/>
      <c r="R24" s="262"/>
      <c r="S24" s="262"/>
      <c r="T24" s="262"/>
      <c r="U24" s="262"/>
      <c r="V24" s="262"/>
      <c r="W24" s="262"/>
      <c r="X24" s="262"/>
      <c r="Y24" s="262"/>
      <c r="Z24" s="262"/>
      <c r="AA24" s="262"/>
      <c r="AB24" s="262"/>
      <c r="AC24" s="262"/>
      <c r="AD24" s="262"/>
      <c r="AE24" s="262"/>
    </row>
    <row r="25" spans="1:31" x14ac:dyDescent="0.25">
      <c r="A25" s="9"/>
      <c r="B25" s="9"/>
      <c r="C25" s="9"/>
      <c r="D25" s="9"/>
      <c r="E25" s="9"/>
      <c r="F25" s="9"/>
      <c r="G25" s="9"/>
      <c r="H25" s="9"/>
      <c r="I25" s="9"/>
      <c r="J25" s="9"/>
      <c r="K25" s="9"/>
      <c r="L25" s="9"/>
      <c r="M25" s="9"/>
      <c r="N25" s="262"/>
      <c r="O25" s="262"/>
      <c r="P25" s="262"/>
      <c r="Q25" s="262"/>
      <c r="R25" s="262"/>
      <c r="S25" s="262"/>
      <c r="T25" s="262"/>
      <c r="U25" s="262"/>
      <c r="V25" s="262"/>
      <c r="W25" s="262"/>
      <c r="X25" s="262"/>
      <c r="Y25" s="262"/>
      <c r="Z25" s="262"/>
      <c r="AA25" s="262"/>
      <c r="AB25" s="262"/>
      <c r="AC25" s="262"/>
      <c r="AD25" s="262"/>
      <c r="AE25" s="262"/>
    </row>
    <row r="26" spans="1:31" x14ac:dyDescent="0.25">
      <c r="A26" s="9"/>
      <c r="B26" s="9"/>
      <c r="C26" s="9"/>
      <c r="D26" s="9"/>
      <c r="E26" s="9"/>
      <c r="F26" s="9"/>
      <c r="G26" s="9"/>
      <c r="H26" s="9"/>
      <c r="I26" s="9"/>
      <c r="J26" s="9"/>
      <c r="K26" s="9"/>
      <c r="L26" s="9"/>
      <c r="M26" s="9"/>
      <c r="N26" s="262"/>
      <c r="O26" s="262"/>
      <c r="P26" s="262"/>
      <c r="Q26" s="262"/>
      <c r="R26" s="262"/>
      <c r="S26" s="262"/>
      <c r="T26" s="262"/>
      <c r="U26" s="262"/>
      <c r="V26" s="262"/>
      <c r="W26" s="262"/>
      <c r="X26" s="262"/>
      <c r="Y26" s="262"/>
      <c r="Z26" s="262"/>
      <c r="AA26" s="262"/>
      <c r="AB26" s="262"/>
      <c r="AC26" s="262"/>
      <c r="AD26" s="262"/>
      <c r="AE26" s="262"/>
    </row>
    <row r="27" spans="1:31" x14ac:dyDescent="0.25">
      <c r="A27" s="9"/>
      <c r="B27" s="9"/>
      <c r="C27" s="9"/>
      <c r="D27" s="9"/>
      <c r="E27" s="9"/>
      <c r="F27" s="9"/>
      <c r="G27" s="9"/>
      <c r="H27" s="9"/>
      <c r="I27" s="9"/>
      <c r="J27" s="9"/>
      <c r="K27" s="9"/>
      <c r="L27" s="9"/>
      <c r="M27" s="9"/>
      <c r="N27" s="262"/>
      <c r="O27" s="262"/>
      <c r="P27" s="262"/>
      <c r="Q27" s="262"/>
      <c r="R27" s="262"/>
      <c r="S27" s="262"/>
      <c r="T27" s="262"/>
      <c r="U27" s="262"/>
      <c r="V27" s="262"/>
      <c r="W27" s="262"/>
      <c r="X27" s="262"/>
      <c r="Y27" s="262"/>
      <c r="Z27" s="262"/>
      <c r="AA27" s="262"/>
      <c r="AB27" s="262"/>
      <c r="AC27" s="262"/>
      <c r="AD27" s="262"/>
      <c r="AE27" s="262"/>
    </row>
    <row r="28" spans="1:31" x14ac:dyDescent="0.25">
      <c r="A28" s="9"/>
      <c r="B28" s="9"/>
      <c r="C28" s="9"/>
      <c r="D28" s="9"/>
      <c r="E28" s="9"/>
      <c r="F28" s="9"/>
      <c r="G28" s="9"/>
      <c r="H28" s="9"/>
      <c r="I28" s="9"/>
      <c r="J28" s="9"/>
      <c r="K28" s="9"/>
      <c r="L28" s="9"/>
      <c r="M28" s="9"/>
      <c r="N28" s="262"/>
      <c r="O28" s="262"/>
      <c r="P28" s="262"/>
      <c r="Q28" s="262"/>
      <c r="R28" s="262"/>
      <c r="S28" s="262"/>
      <c r="T28" s="262"/>
      <c r="U28" s="262"/>
      <c r="V28" s="262"/>
      <c r="W28" s="262"/>
      <c r="X28" s="262"/>
      <c r="Y28" s="262"/>
      <c r="Z28" s="262"/>
      <c r="AA28" s="262"/>
      <c r="AB28" s="262"/>
      <c r="AC28" s="262"/>
      <c r="AD28" s="262"/>
      <c r="AE28" s="262"/>
    </row>
    <row r="29" spans="1:31" x14ac:dyDescent="0.25">
      <c r="A29" s="9"/>
      <c r="B29" s="9"/>
      <c r="C29" s="9"/>
      <c r="D29" s="9"/>
      <c r="E29" s="9"/>
      <c r="F29" s="9"/>
      <c r="G29" s="9"/>
      <c r="H29" s="9"/>
      <c r="I29" s="9"/>
      <c r="J29" s="9"/>
      <c r="K29" s="9"/>
      <c r="L29" s="9"/>
      <c r="M29" s="9"/>
      <c r="N29" s="262"/>
      <c r="O29" s="262"/>
      <c r="P29" s="262"/>
      <c r="Q29" s="262"/>
      <c r="R29" s="262"/>
      <c r="S29" s="262"/>
      <c r="T29" s="262"/>
      <c r="U29" s="262"/>
      <c r="V29" s="262"/>
      <c r="W29" s="262"/>
      <c r="X29" s="262"/>
      <c r="Y29" s="262"/>
      <c r="Z29" s="262"/>
      <c r="AA29" s="262"/>
      <c r="AB29" s="262"/>
      <c r="AC29" s="262"/>
      <c r="AD29" s="262"/>
      <c r="AE29" s="262"/>
    </row>
    <row r="30" spans="1:31" x14ac:dyDescent="0.25">
      <c r="A30" s="9"/>
      <c r="B30" s="9"/>
      <c r="C30" s="9"/>
      <c r="D30" s="9"/>
      <c r="E30" s="9"/>
      <c r="F30" s="9"/>
      <c r="G30" s="9"/>
      <c r="H30" s="9"/>
      <c r="I30" s="9"/>
      <c r="J30" s="9"/>
      <c r="K30" s="9"/>
      <c r="L30" s="9"/>
      <c r="M30" s="9"/>
      <c r="N30" s="262"/>
      <c r="O30" s="262"/>
      <c r="P30" s="262"/>
      <c r="Q30" s="262"/>
      <c r="R30" s="262"/>
      <c r="S30" s="262"/>
      <c r="T30" s="262"/>
      <c r="U30" s="262"/>
      <c r="V30" s="262"/>
      <c r="W30" s="262"/>
      <c r="X30" s="262"/>
      <c r="Y30" s="262"/>
      <c r="Z30" s="262"/>
      <c r="AA30" s="262"/>
      <c r="AB30" s="262"/>
      <c r="AC30" s="262"/>
      <c r="AD30" s="262"/>
      <c r="AE30" s="262"/>
    </row>
    <row r="31" spans="1:31" x14ac:dyDescent="0.25">
      <c r="A31" s="9"/>
      <c r="B31" s="9"/>
      <c r="C31" s="9"/>
      <c r="D31" s="9"/>
      <c r="E31" s="9"/>
      <c r="F31" s="9"/>
      <c r="G31" s="9"/>
      <c r="H31" s="9"/>
      <c r="I31" s="9"/>
      <c r="J31" s="9"/>
      <c r="K31" s="9"/>
      <c r="L31" s="9"/>
      <c r="M31" s="9"/>
      <c r="N31" s="262"/>
      <c r="O31" s="262"/>
      <c r="P31" s="262"/>
      <c r="Q31" s="262"/>
      <c r="R31" s="262"/>
      <c r="S31" s="262"/>
      <c r="T31" s="262"/>
      <c r="U31" s="262"/>
      <c r="V31" s="262"/>
      <c r="W31" s="262"/>
      <c r="X31" s="262"/>
      <c r="Y31" s="262"/>
      <c r="Z31" s="262"/>
      <c r="AA31" s="262"/>
      <c r="AB31" s="262"/>
      <c r="AC31" s="262"/>
      <c r="AD31" s="262"/>
      <c r="AE31" s="262"/>
    </row>
    <row r="32" spans="1:31" x14ac:dyDescent="0.25">
      <c r="A32" s="9"/>
      <c r="B32" s="9"/>
      <c r="C32" s="9"/>
      <c r="D32" s="9"/>
      <c r="E32" s="9"/>
      <c r="F32" s="9"/>
      <c r="G32" s="9"/>
      <c r="H32" s="9"/>
      <c r="I32" s="9"/>
      <c r="J32" s="9"/>
      <c r="K32" s="9"/>
      <c r="L32" s="9"/>
      <c r="M32" s="9"/>
      <c r="N32" s="262"/>
      <c r="O32" s="262"/>
      <c r="P32" s="262"/>
      <c r="Q32" s="262"/>
      <c r="R32" s="262"/>
      <c r="S32" s="262"/>
      <c r="T32" s="262"/>
      <c r="U32" s="262"/>
      <c r="V32" s="262"/>
      <c r="W32" s="262"/>
      <c r="X32" s="262"/>
      <c r="Y32" s="262"/>
      <c r="Z32" s="262"/>
      <c r="AA32" s="262"/>
      <c r="AB32" s="262"/>
      <c r="AC32" s="262"/>
      <c r="AD32" s="262"/>
      <c r="AE32" s="262"/>
    </row>
    <row r="33" spans="1:31" x14ac:dyDescent="0.25">
      <c r="A33" s="9"/>
      <c r="B33" s="9"/>
      <c r="C33" s="9"/>
      <c r="D33" s="9"/>
      <c r="E33" s="9"/>
      <c r="F33" s="9"/>
      <c r="G33" s="9"/>
      <c r="H33" s="9"/>
      <c r="I33" s="9"/>
      <c r="J33" s="9"/>
      <c r="K33" s="9"/>
      <c r="L33" s="9"/>
      <c r="M33" s="9"/>
      <c r="N33" s="262"/>
      <c r="O33" s="262"/>
      <c r="P33" s="262"/>
      <c r="Q33" s="262"/>
      <c r="R33" s="262"/>
      <c r="S33" s="262"/>
      <c r="T33" s="262"/>
      <c r="U33" s="262"/>
      <c r="V33" s="262"/>
      <c r="W33" s="262"/>
      <c r="X33" s="262"/>
      <c r="Y33" s="262"/>
      <c r="Z33" s="262"/>
      <c r="AA33" s="262"/>
      <c r="AB33" s="262"/>
      <c r="AC33" s="262"/>
      <c r="AD33" s="262"/>
      <c r="AE33" s="262"/>
    </row>
    <row r="34" spans="1:31" x14ac:dyDescent="0.25">
      <c r="A34" s="9"/>
      <c r="B34" s="9"/>
      <c r="C34" s="9"/>
      <c r="D34" s="9"/>
      <c r="E34" s="9"/>
      <c r="F34" s="9"/>
      <c r="G34" s="9"/>
      <c r="H34" s="9"/>
      <c r="I34" s="9"/>
      <c r="J34" s="9"/>
      <c r="K34" s="9"/>
      <c r="L34" s="9"/>
      <c r="M34" s="9"/>
      <c r="N34" s="262"/>
      <c r="O34" s="262"/>
      <c r="P34" s="262"/>
      <c r="Q34" s="262"/>
      <c r="R34" s="262"/>
      <c r="S34" s="262"/>
      <c r="T34" s="262"/>
      <c r="U34" s="262"/>
      <c r="V34" s="262"/>
      <c r="W34" s="262"/>
      <c r="X34" s="262"/>
      <c r="Y34" s="262"/>
      <c r="Z34" s="262"/>
      <c r="AA34" s="262"/>
      <c r="AB34" s="262"/>
      <c r="AC34" s="262"/>
      <c r="AD34" s="262"/>
      <c r="AE34" s="262"/>
    </row>
    <row r="35" spans="1:31" x14ac:dyDescent="0.25">
      <c r="A35" s="9"/>
      <c r="B35" s="9"/>
      <c r="C35" s="9"/>
      <c r="D35" s="9"/>
      <c r="E35" s="9"/>
      <c r="F35" s="9"/>
      <c r="G35" s="9"/>
      <c r="H35" s="9"/>
      <c r="I35" s="9"/>
      <c r="J35" s="9"/>
      <c r="K35" s="9"/>
      <c r="L35" s="9"/>
      <c r="M35" s="9"/>
      <c r="N35" s="262"/>
      <c r="O35" s="262"/>
      <c r="P35" s="262"/>
      <c r="Q35" s="262"/>
      <c r="R35" s="262"/>
      <c r="S35" s="262"/>
      <c r="T35" s="262"/>
      <c r="U35" s="262"/>
      <c r="V35" s="262"/>
      <c r="W35" s="262"/>
      <c r="X35" s="262"/>
      <c r="Y35" s="262"/>
      <c r="Z35" s="262"/>
      <c r="AA35" s="262"/>
      <c r="AB35" s="262"/>
      <c r="AC35" s="262"/>
      <c r="AD35" s="262"/>
      <c r="AE35" s="262"/>
    </row>
    <row r="36" spans="1:31" x14ac:dyDescent="0.25">
      <c r="A36" s="9"/>
      <c r="B36" s="9"/>
      <c r="C36" s="9"/>
      <c r="D36" s="9"/>
      <c r="E36" s="9"/>
      <c r="F36" s="9"/>
      <c r="G36" s="9"/>
      <c r="H36" s="9"/>
      <c r="I36" s="9"/>
      <c r="J36" s="9"/>
      <c r="K36" s="9"/>
      <c r="L36" s="9"/>
      <c r="M36" s="9"/>
      <c r="N36" s="262"/>
      <c r="O36" s="262"/>
      <c r="P36" s="262"/>
      <c r="Q36" s="262"/>
      <c r="R36" s="262"/>
      <c r="S36" s="262"/>
      <c r="T36" s="262"/>
      <c r="U36" s="262"/>
      <c r="V36" s="262"/>
      <c r="W36" s="262"/>
      <c r="X36" s="262"/>
      <c r="Y36" s="262"/>
      <c r="Z36" s="262"/>
      <c r="AA36" s="262"/>
      <c r="AB36" s="262"/>
      <c r="AC36" s="262"/>
      <c r="AD36" s="262"/>
      <c r="AE36" s="262"/>
    </row>
    <row r="37" spans="1:31" x14ac:dyDescent="0.25">
      <c r="A37" s="9"/>
      <c r="B37" s="9"/>
      <c r="C37" s="9"/>
      <c r="D37" s="9"/>
      <c r="E37" s="9"/>
      <c r="F37" s="9"/>
      <c r="G37" s="9"/>
      <c r="H37" s="9"/>
      <c r="I37" s="9"/>
      <c r="J37" s="9"/>
      <c r="K37" s="9"/>
      <c r="L37" s="9"/>
      <c r="M37" s="9"/>
      <c r="N37" s="262"/>
      <c r="O37" s="262"/>
      <c r="P37" s="262"/>
      <c r="Q37" s="262"/>
      <c r="R37" s="262"/>
      <c r="S37" s="262"/>
      <c r="T37" s="262"/>
      <c r="U37" s="262"/>
      <c r="V37" s="262"/>
      <c r="W37" s="262"/>
      <c r="X37" s="262"/>
      <c r="Y37" s="262"/>
      <c r="Z37" s="262"/>
      <c r="AA37" s="262"/>
      <c r="AB37" s="262"/>
      <c r="AC37" s="262"/>
      <c r="AD37" s="262"/>
      <c r="AE37" s="262"/>
    </row>
    <row r="38" spans="1:31" x14ac:dyDescent="0.25">
      <c r="A38" s="9"/>
      <c r="B38" s="9"/>
      <c r="C38" s="9"/>
      <c r="D38" s="9"/>
      <c r="E38" s="9"/>
      <c r="F38" s="9"/>
      <c r="G38" s="9"/>
      <c r="H38" s="9"/>
      <c r="I38" s="9"/>
      <c r="J38" s="9"/>
      <c r="K38" s="9"/>
      <c r="L38" s="9"/>
      <c r="M38" s="9"/>
      <c r="N38" s="262"/>
      <c r="O38" s="262"/>
      <c r="P38" s="262"/>
      <c r="Q38" s="262"/>
      <c r="R38" s="262"/>
      <c r="S38" s="262"/>
      <c r="T38" s="262"/>
      <c r="U38" s="262"/>
      <c r="V38" s="262"/>
      <c r="W38" s="262"/>
      <c r="X38" s="262"/>
      <c r="Y38" s="262"/>
      <c r="Z38" s="262"/>
      <c r="AA38" s="262"/>
      <c r="AB38" s="262"/>
      <c r="AC38" s="262"/>
      <c r="AD38" s="262"/>
      <c r="AE38" s="262"/>
    </row>
    <row r="39" spans="1:31" x14ac:dyDescent="0.25">
      <c r="A39" s="9"/>
      <c r="B39" s="9"/>
      <c r="C39" s="9"/>
      <c r="D39" s="9"/>
      <c r="E39" s="9"/>
      <c r="F39" s="9"/>
      <c r="G39" s="9"/>
      <c r="H39" s="9"/>
      <c r="I39" s="9"/>
      <c r="J39" s="9"/>
      <c r="K39" s="9"/>
      <c r="L39" s="9"/>
      <c r="M39" s="9"/>
      <c r="N39" s="262"/>
      <c r="O39" s="262"/>
      <c r="P39" s="262"/>
      <c r="Q39" s="262"/>
      <c r="R39" s="262"/>
      <c r="S39" s="262"/>
      <c r="T39" s="262"/>
      <c r="U39" s="262"/>
      <c r="V39" s="262"/>
      <c r="W39" s="262"/>
      <c r="X39" s="262"/>
      <c r="Y39" s="262"/>
      <c r="Z39" s="262"/>
      <c r="AA39" s="262"/>
      <c r="AB39" s="262"/>
      <c r="AC39" s="262"/>
      <c r="AD39" s="262"/>
      <c r="AE39" s="262"/>
    </row>
    <row r="40" spans="1:31" x14ac:dyDescent="0.25">
      <c r="A40" s="9"/>
      <c r="B40" s="9"/>
      <c r="C40" s="9"/>
      <c r="D40" s="9"/>
      <c r="E40" s="9"/>
      <c r="F40" s="9"/>
      <c r="G40" s="9"/>
      <c r="H40" s="9"/>
      <c r="I40" s="9"/>
      <c r="J40" s="9"/>
      <c r="K40" s="9"/>
      <c r="L40" s="9"/>
      <c r="M40" s="9"/>
      <c r="N40" s="262"/>
      <c r="O40" s="262"/>
      <c r="P40" s="262"/>
      <c r="Q40" s="262"/>
      <c r="R40" s="262"/>
      <c r="S40" s="262"/>
      <c r="T40" s="262"/>
      <c r="U40" s="262"/>
      <c r="V40" s="262"/>
      <c r="W40" s="262"/>
      <c r="X40" s="262"/>
      <c r="Y40" s="262"/>
      <c r="Z40" s="262"/>
      <c r="AA40" s="262"/>
      <c r="AB40" s="262"/>
      <c r="AC40" s="262"/>
      <c r="AD40" s="262"/>
      <c r="AE40" s="262"/>
    </row>
    <row r="41" spans="1:31" x14ac:dyDescent="0.25">
      <c r="A41" s="9"/>
      <c r="B41" s="9"/>
      <c r="C41" s="9"/>
      <c r="D41" s="9"/>
      <c r="E41" s="9"/>
      <c r="F41" s="9"/>
      <c r="G41" s="9"/>
      <c r="H41" s="9"/>
      <c r="I41" s="9"/>
      <c r="J41" s="9"/>
      <c r="K41" s="9"/>
      <c r="L41" s="9"/>
      <c r="M41" s="9"/>
      <c r="N41" s="262"/>
      <c r="O41" s="262"/>
      <c r="P41" s="262"/>
      <c r="Q41" s="262"/>
      <c r="R41" s="262"/>
      <c r="S41" s="262"/>
      <c r="T41" s="262"/>
      <c r="U41" s="262"/>
      <c r="V41" s="262"/>
      <c r="W41" s="262"/>
      <c r="X41" s="262"/>
      <c r="Y41" s="262"/>
      <c r="Z41" s="262"/>
      <c r="AA41" s="262"/>
      <c r="AB41" s="262"/>
      <c r="AC41" s="262"/>
      <c r="AD41" s="262"/>
      <c r="AE41" s="262"/>
    </row>
    <row r="42" spans="1:31" x14ac:dyDescent="0.25">
      <c r="A42" s="9"/>
      <c r="B42" s="9"/>
      <c r="C42" s="9"/>
      <c r="D42" s="9"/>
      <c r="E42" s="9"/>
      <c r="F42" s="9"/>
      <c r="G42" s="9"/>
      <c r="H42" s="9"/>
      <c r="I42" s="9"/>
      <c r="J42" s="9"/>
      <c r="K42" s="9"/>
      <c r="L42" s="9"/>
      <c r="M42" s="9"/>
      <c r="N42" s="262"/>
      <c r="O42" s="262"/>
      <c r="P42" s="262"/>
      <c r="Q42" s="262"/>
      <c r="R42" s="262"/>
      <c r="S42" s="262"/>
      <c r="T42" s="262"/>
      <c r="U42" s="262"/>
      <c r="V42" s="262"/>
      <c r="W42" s="262"/>
      <c r="X42" s="262"/>
      <c r="Y42" s="262"/>
      <c r="Z42" s="262"/>
      <c r="AA42" s="262"/>
      <c r="AB42" s="262"/>
      <c r="AC42" s="262"/>
      <c r="AD42" s="262"/>
      <c r="AE42" s="262"/>
    </row>
    <row r="43" spans="1:31" x14ac:dyDescent="0.25">
      <c r="A43" s="9"/>
      <c r="B43" s="9"/>
      <c r="C43" s="9"/>
      <c r="D43" s="9"/>
      <c r="E43" s="9"/>
      <c r="F43" s="9"/>
      <c r="G43" s="9"/>
      <c r="H43" s="9"/>
      <c r="I43" s="9"/>
      <c r="J43" s="9"/>
      <c r="K43" s="9"/>
      <c r="L43" s="9"/>
      <c r="M43" s="9"/>
      <c r="N43" s="262"/>
      <c r="O43" s="262"/>
      <c r="P43" s="262"/>
      <c r="Q43" s="262"/>
      <c r="R43" s="262"/>
      <c r="S43" s="262"/>
      <c r="T43" s="262"/>
      <c r="U43" s="262"/>
      <c r="V43" s="262"/>
      <c r="W43" s="262"/>
      <c r="X43" s="262"/>
      <c r="Y43" s="262"/>
      <c r="Z43" s="262"/>
      <c r="AA43" s="262"/>
      <c r="AB43" s="262"/>
      <c r="AC43" s="262"/>
      <c r="AD43" s="262"/>
      <c r="AE43" s="262"/>
    </row>
    <row r="44" spans="1:31" x14ac:dyDescent="0.25">
      <c r="A44" s="9"/>
      <c r="B44" s="9"/>
      <c r="C44" s="9"/>
      <c r="D44" s="9"/>
      <c r="E44" s="9"/>
      <c r="F44" s="9"/>
      <c r="G44" s="9"/>
      <c r="H44" s="9"/>
      <c r="I44" s="9"/>
      <c r="J44" s="9"/>
      <c r="K44" s="9"/>
      <c r="L44" s="9"/>
      <c r="M44" s="9"/>
      <c r="N44" s="262"/>
      <c r="O44" s="262"/>
      <c r="P44" s="262"/>
      <c r="Q44" s="262"/>
      <c r="R44" s="262"/>
      <c r="S44" s="262"/>
      <c r="T44" s="262"/>
      <c r="U44" s="262"/>
      <c r="V44" s="262"/>
      <c r="W44" s="262"/>
      <c r="X44" s="262"/>
      <c r="Y44" s="262"/>
      <c r="Z44" s="262"/>
      <c r="AA44" s="262"/>
      <c r="AB44" s="262"/>
      <c r="AC44" s="262"/>
      <c r="AD44" s="262"/>
      <c r="AE44" s="262"/>
    </row>
    <row r="45" spans="1:31" x14ac:dyDescent="0.25">
      <c r="A45" s="9"/>
      <c r="B45" s="9"/>
      <c r="C45" s="9"/>
      <c r="D45" s="9"/>
      <c r="E45" s="9"/>
      <c r="F45" s="9"/>
      <c r="G45" s="9"/>
      <c r="H45" s="9"/>
      <c r="I45" s="9"/>
      <c r="J45" s="9"/>
      <c r="K45" s="9"/>
      <c r="L45" s="9"/>
      <c r="M45" s="9"/>
      <c r="N45" s="262"/>
      <c r="O45" s="262"/>
      <c r="P45" s="262"/>
      <c r="Q45" s="262"/>
      <c r="R45" s="262"/>
      <c r="S45" s="262"/>
      <c r="T45" s="262"/>
      <c r="U45" s="262"/>
      <c r="V45" s="262"/>
      <c r="W45" s="262"/>
      <c r="X45" s="262"/>
      <c r="Y45" s="262"/>
      <c r="Z45" s="262"/>
      <c r="AA45" s="262"/>
      <c r="AB45" s="262"/>
      <c r="AC45" s="262"/>
      <c r="AD45" s="262"/>
      <c r="AE45" s="262"/>
    </row>
    <row r="46" spans="1:31" x14ac:dyDescent="0.25">
      <c r="A46" s="9"/>
      <c r="B46" s="9"/>
      <c r="C46" s="9"/>
      <c r="D46" s="9"/>
      <c r="E46" s="9"/>
      <c r="F46" s="9"/>
      <c r="G46" s="9"/>
      <c r="H46" s="9"/>
      <c r="I46" s="9"/>
      <c r="J46" s="9"/>
      <c r="K46" s="9"/>
      <c r="L46" s="9"/>
      <c r="M46" s="9"/>
      <c r="N46" s="262"/>
      <c r="O46" s="262"/>
      <c r="P46" s="262"/>
      <c r="Q46" s="262"/>
      <c r="R46" s="262"/>
      <c r="S46" s="262"/>
      <c r="T46" s="262"/>
      <c r="U46" s="262"/>
      <c r="V46" s="262"/>
      <c r="W46" s="262"/>
      <c r="X46" s="262"/>
      <c r="Y46" s="262"/>
      <c r="Z46" s="262"/>
      <c r="AA46" s="262"/>
      <c r="AB46" s="262"/>
      <c r="AC46" s="262"/>
      <c r="AD46" s="262"/>
      <c r="AE46" s="262"/>
    </row>
    <row r="47" spans="1:31" x14ac:dyDescent="0.25">
      <c r="A47" s="9"/>
      <c r="B47" s="9"/>
      <c r="C47" s="9"/>
      <c r="D47" s="9"/>
      <c r="E47" s="9"/>
      <c r="F47" s="9"/>
      <c r="G47" s="9"/>
      <c r="H47" s="9"/>
      <c r="I47" s="9"/>
      <c r="J47" s="9"/>
      <c r="K47" s="9"/>
      <c r="L47" s="9"/>
      <c r="M47" s="9"/>
      <c r="N47" s="262"/>
      <c r="O47" s="262"/>
      <c r="P47" s="262"/>
      <c r="Q47" s="262"/>
      <c r="R47" s="262"/>
      <c r="S47" s="262"/>
      <c r="T47" s="262"/>
      <c r="U47" s="262"/>
      <c r="V47" s="262"/>
      <c r="W47" s="262"/>
      <c r="X47" s="262"/>
      <c r="Y47" s="262"/>
      <c r="Z47" s="262"/>
      <c r="AA47" s="262"/>
      <c r="AB47" s="262"/>
      <c r="AC47" s="262"/>
      <c r="AD47" s="262"/>
      <c r="AE47" s="262"/>
    </row>
    <row r="48" spans="1:31" x14ac:dyDescent="0.25">
      <c r="A48" s="9"/>
      <c r="B48" s="9"/>
      <c r="C48" s="9"/>
      <c r="D48" s="9"/>
      <c r="E48" s="9"/>
      <c r="F48" s="9"/>
      <c r="G48" s="9"/>
      <c r="H48" s="9"/>
      <c r="I48" s="9"/>
      <c r="J48" s="9"/>
      <c r="K48" s="9"/>
      <c r="L48" s="9"/>
      <c r="M48" s="9"/>
      <c r="N48" s="262"/>
      <c r="O48" s="262"/>
      <c r="P48" s="262"/>
      <c r="Q48" s="262"/>
      <c r="R48" s="262"/>
      <c r="S48" s="262"/>
      <c r="T48" s="262"/>
      <c r="U48" s="262"/>
      <c r="V48" s="262"/>
      <c r="W48" s="262"/>
      <c r="X48" s="262"/>
      <c r="Y48" s="262"/>
      <c r="Z48" s="262"/>
      <c r="AA48" s="262"/>
      <c r="AB48" s="262"/>
      <c r="AC48" s="262"/>
      <c r="AD48" s="262"/>
      <c r="AE48" s="262"/>
    </row>
    <row r="49" spans="1:31" x14ac:dyDescent="0.25">
      <c r="A49" s="9"/>
      <c r="B49" s="9"/>
      <c r="C49" s="9"/>
      <c r="D49" s="9"/>
      <c r="E49" s="9"/>
      <c r="F49" s="9"/>
      <c r="G49" s="9"/>
      <c r="H49" s="9"/>
      <c r="I49" s="9"/>
      <c r="J49" s="9"/>
      <c r="K49" s="9"/>
      <c r="L49" s="9"/>
      <c r="M49" s="9"/>
      <c r="N49" s="262"/>
      <c r="O49" s="262"/>
      <c r="P49" s="262"/>
      <c r="Q49" s="262"/>
      <c r="R49" s="262"/>
      <c r="S49" s="262"/>
      <c r="T49" s="262"/>
      <c r="U49" s="262"/>
      <c r="V49" s="262"/>
      <c r="W49" s="262"/>
      <c r="X49" s="262"/>
      <c r="Y49" s="262"/>
      <c r="Z49" s="262"/>
      <c r="AA49" s="262"/>
      <c r="AB49" s="262"/>
      <c r="AC49" s="262"/>
      <c r="AD49" s="262"/>
      <c r="AE49" s="262"/>
    </row>
    <row r="50" spans="1:31" x14ac:dyDescent="0.25">
      <c r="A50" s="9"/>
      <c r="B50" s="9"/>
      <c r="C50" s="9"/>
      <c r="D50" s="9"/>
      <c r="E50" s="9"/>
      <c r="F50" s="9"/>
      <c r="G50" s="9"/>
      <c r="H50" s="9"/>
      <c r="I50" s="9"/>
      <c r="J50" s="9"/>
      <c r="K50" s="9"/>
      <c r="L50" s="9"/>
      <c r="M50" s="9"/>
      <c r="N50" s="262"/>
      <c r="O50" s="262"/>
      <c r="P50" s="262"/>
      <c r="Q50" s="262"/>
      <c r="R50" s="262"/>
      <c r="S50" s="262"/>
      <c r="T50" s="262"/>
      <c r="U50" s="262"/>
      <c r="V50" s="262"/>
      <c r="W50" s="262"/>
      <c r="X50" s="262"/>
      <c r="Y50" s="262"/>
      <c r="Z50" s="262"/>
      <c r="AA50" s="262"/>
      <c r="AB50" s="262"/>
      <c r="AC50" s="262"/>
      <c r="AD50" s="262"/>
      <c r="AE50" s="262"/>
    </row>
    <row r="51" spans="1:31" x14ac:dyDescent="0.25">
      <c r="A51" s="9"/>
      <c r="B51" s="9"/>
      <c r="C51" s="9"/>
      <c r="D51" s="9"/>
      <c r="E51" s="9"/>
      <c r="F51" s="9"/>
      <c r="G51" s="9"/>
      <c r="H51" s="9"/>
      <c r="I51" s="9"/>
      <c r="J51" s="9"/>
      <c r="K51" s="9"/>
      <c r="L51" s="9"/>
      <c r="M51" s="9"/>
      <c r="N51" s="262"/>
      <c r="O51" s="262"/>
      <c r="P51" s="262"/>
      <c r="Q51" s="262"/>
      <c r="R51" s="262"/>
      <c r="S51" s="262"/>
      <c r="T51" s="262"/>
      <c r="U51" s="262"/>
      <c r="V51" s="262"/>
      <c r="W51" s="262"/>
      <c r="X51" s="262"/>
      <c r="Y51" s="262"/>
      <c r="Z51" s="262"/>
      <c r="AA51" s="262"/>
      <c r="AB51" s="262"/>
      <c r="AC51" s="262"/>
      <c r="AD51" s="262"/>
      <c r="AE51" s="262"/>
    </row>
    <row r="52" spans="1:31" x14ac:dyDescent="0.25">
      <c r="A52" s="9"/>
      <c r="B52" s="9"/>
      <c r="C52" s="9"/>
      <c r="D52" s="9"/>
      <c r="E52" s="9"/>
      <c r="F52" s="9"/>
      <c r="G52" s="9"/>
      <c r="H52" s="9"/>
      <c r="I52" s="9"/>
      <c r="J52" s="9"/>
      <c r="K52" s="9"/>
      <c r="L52" s="9"/>
      <c r="M52" s="9"/>
      <c r="N52" s="262"/>
      <c r="O52" s="262"/>
      <c r="P52" s="262"/>
      <c r="Q52" s="262"/>
      <c r="R52" s="262"/>
      <c r="S52" s="262"/>
      <c r="T52" s="262"/>
      <c r="U52" s="262"/>
      <c r="V52" s="262"/>
      <c r="W52" s="262"/>
      <c r="X52" s="262"/>
      <c r="Y52" s="262"/>
      <c r="Z52" s="262"/>
      <c r="AA52" s="262"/>
      <c r="AB52" s="262"/>
      <c r="AC52" s="262"/>
      <c r="AD52" s="262"/>
      <c r="AE52" s="262"/>
    </row>
    <row r="53" spans="1:31" x14ac:dyDescent="0.25">
      <c r="A53" s="9"/>
      <c r="B53" s="9"/>
      <c r="C53" s="9"/>
      <c r="D53" s="9"/>
      <c r="E53" s="9"/>
      <c r="F53" s="9"/>
      <c r="G53" s="9"/>
      <c r="H53" s="9"/>
      <c r="I53" s="9"/>
      <c r="J53" s="9"/>
      <c r="K53" s="9"/>
      <c r="L53" s="9"/>
      <c r="M53" s="9"/>
      <c r="N53" s="262"/>
      <c r="O53" s="262"/>
      <c r="P53" s="262"/>
      <c r="Q53" s="262"/>
      <c r="R53" s="262"/>
      <c r="S53" s="262"/>
      <c r="T53" s="262"/>
      <c r="U53" s="262"/>
      <c r="V53" s="262"/>
      <c r="W53" s="262"/>
      <c r="X53" s="262"/>
      <c r="Y53" s="262"/>
      <c r="Z53" s="262"/>
      <c r="AA53" s="262"/>
      <c r="AB53" s="262"/>
      <c r="AC53" s="262"/>
      <c r="AD53" s="262"/>
      <c r="AE53" s="262"/>
    </row>
    <row r="54" spans="1:31" x14ac:dyDescent="0.25">
      <c r="A54" s="9"/>
      <c r="B54" s="9"/>
      <c r="C54" s="9"/>
      <c r="D54" s="9"/>
      <c r="E54" s="9"/>
      <c r="F54" s="9"/>
      <c r="G54" s="9"/>
      <c r="H54" s="9"/>
      <c r="I54" s="9"/>
      <c r="J54" s="9"/>
      <c r="K54" s="9"/>
      <c r="L54" s="9"/>
      <c r="M54" s="9"/>
      <c r="N54" s="262"/>
      <c r="O54" s="262"/>
      <c r="P54" s="262"/>
      <c r="Q54" s="262"/>
      <c r="R54" s="262"/>
      <c r="S54" s="262"/>
      <c r="T54" s="262"/>
      <c r="U54" s="262"/>
      <c r="V54" s="262"/>
      <c r="W54" s="262"/>
      <c r="X54" s="262"/>
      <c r="Y54" s="262"/>
      <c r="Z54" s="262"/>
      <c r="AA54" s="262"/>
      <c r="AB54" s="262"/>
      <c r="AC54" s="262"/>
      <c r="AD54" s="262"/>
      <c r="AE54" s="262"/>
    </row>
    <row r="55" spans="1:31" x14ac:dyDescent="0.25">
      <c r="A55" s="9"/>
      <c r="B55" s="9"/>
      <c r="C55" s="9"/>
      <c r="D55" s="9"/>
      <c r="E55" s="9"/>
      <c r="F55" s="9"/>
      <c r="G55" s="9"/>
      <c r="H55" s="9"/>
      <c r="I55" s="9"/>
      <c r="J55" s="9"/>
      <c r="K55" s="9"/>
      <c r="L55" s="9"/>
      <c r="M55" s="9"/>
      <c r="N55" s="262"/>
      <c r="O55" s="262"/>
      <c r="P55" s="262"/>
      <c r="Q55" s="262"/>
      <c r="R55" s="262"/>
      <c r="S55" s="262"/>
      <c r="T55" s="262"/>
      <c r="U55" s="262"/>
      <c r="V55" s="262"/>
      <c r="W55" s="262"/>
      <c r="X55" s="262"/>
      <c r="Y55" s="262"/>
      <c r="Z55" s="262"/>
      <c r="AA55" s="262"/>
      <c r="AB55" s="262"/>
      <c r="AC55" s="262"/>
      <c r="AD55" s="262"/>
      <c r="AE55" s="262"/>
    </row>
    <row r="56" spans="1:31" x14ac:dyDescent="0.25">
      <c r="A56" s="9"/>
      <c r="B56" s="9"/>
      <c r="C56" s="9"/>
      <c r="D56" s="9"/>
      <c r="E56" s="9"/>
      <c r="F56" s="9"/>
      <c r="G56" s="9"/>
      <c r="H56" s="9"/>
      <c r="I56" s="9"/>
      <c r="J56" s="9"/>
      <c r="K56" s="9"/>
      <c r="L56" s="9"/>
      <c r="M56" s="9"/>
      <c r="N56" s="262"/>
      <c r="O56" s="262"/>
      <c r="P56" s="262"/>
      <c r="Q56" s="262"/>
      <c r="R56" s="262"/>
      <c r="S56" s="262"/>
      <c r="T56" s="262"/>
      <c r="U56" s="262"/>
      <c r="V56" s="262"/>
      <c r="W56" s="262"/>
      <c r="X56" s="262"/>
      <c r="Y56" s="262"/>
      <c r="Z56" s="262"/>
      <c r="AA56" s="262"/>
      <c r="AB56" s="262"/>
      <c r="AC56" s="262"/>
      <c r="AD56" s="262"/>
      <c r="AE56" s="262"/>
    </row>
    <row r="57" spans="1:31" x14ac:dyDescent="0.25">
      <c r="A57" s="9"/>
      <c r="B57" s="9"/>
      <c r="C57" s="9"/>
      <c r="D57" s="9"/>
      <c r="E57" s="9"/>
      <c r="F57" s="9"/>
      <c r="G57" s="9"/>
      <c r="H57" s="9"/>
      <c r="I57" s="9"/>
      <c r="J57" s="9"/>
      <c r="K57" s="9"/>
      <c r="L57" s="9"/>
      <c r="M57" s="9"/>
      <c r="N57" s="262"/>
      <c r="O57" s="262"/>
      <c r="P57" s="262"/>
      <c r="Q57" s="262"/>
      <c r="R57" s="262"/>
      <c r="S57" s="262"/>
      <c r="T57" s="262"/>
      <c r="U57" s="262"/>
      <c r="V57" s="262"/>
      <c r="W57" s="262"/>
      <c r="X57" s="262"/>
      <c r="Y57" s="262"/>
      <c r="Z57" s="262"/>
      <c r="AA57" s="262"/>
      <c r="AB57" s="262"/>
      <c r="AC57" s="262"/>
      <c r="AD57" s="262"/>
      <c r="AE57" s="262"/>
    </row>
    <row r="58" spans="1:31" x14ac:dyDescent="0.25">
      <c r="A58" s="9"/>
      <c r="B58" s="9"/>
      <c r="C58" s="9"/>
      <c r="D58" s="9"/>
      <c r="E58" s="9"/>
      <c r="F58" s="9"/>
      <c r="G58" s="9"/>
      <c r="H58" s="9"/>
      <c r="I58" s="9"/>
      <c r="J58" s="9"/>
      <c r="K58" s="9"/>
      <c r="L58" s="9"/>
      <c r="M58" s="9"/>
      <c r="N58" s="262"/>
      <c r="O58" s="262"/>
      <c r="P58" s="262"/>
      <c r="Q58" s="262"/>
      <c r="R58" s="262"/>
      <c r="S58" s="262"/>
      <c r="T58" s="262"/>
      <c r="U58" s="262"/>
      <c r="V58" s="262"/>
      <c r="W58" s="262"/>
      <c r="X58" s="262"/>
      <c r="Y58" s="262"/>
      <c r="Z58" s="262"/>
      <c r="AA58" s="262"/>
      <c r="AB58" s="262"/>
      <c r="AC58" s="262"/>
      <c r="AD58" s="262"/>
      <c r="AE58" s="262"/>
    </row>
    <row r="59" spans="1:31" x14ac:dyDescent="0.25">
      <c r="A59" s="9"/>
      <c r="B59" s="9"/>
      <c r="C59" s="9"/>
      <c r="D59" s="9"/>
      <c r="E59" s="9"/>
      <c r="F59" s="9"/>
      <c r="G59" s="9"/>
      <c r="H59" s="9"/>
      <c r="I59" s="9"/>
      <c r="J59" s="9"/>
      <c r="K59" s="9"/>
      <c r="L59" s="9"/>
      <c r="M59" s="9"/>
      <c r="N59" s="262"/>
      <c r="O59" s="262"/>
      <c r="P59" s="262"/>
      <c r="Q59" s="262"/>
      <c r="R59" s="262"/>
      <c r="S59" s="262"/>
      <c r="T59" s="262"/>
      <c r="U59" s="262"/>
      <c r="V59" s="262"/>
      <c r="W59" s="262"/>
      <c r="X59" s="262"/>
      <c r="Y59" s="262"/>
      <c r="Z59" s="262"/>
      <c r="AA59" s="262"/>
      <c r="AB59" s="262"/>
      <c r="AC59" s="262"/>
      <c r="AD59" s="262"/>
      <c r="AE59" s="262"/>
    </row>
    <row r="60" spans="1:31" x14ac:dyDescent="0.25">
      <c r="A60" s="9"/>
      <c r="B60" s="9"/>
      <c r="C60" s="9"/>
      <c r="D60" s="9"/>
      <c r="E60" s="9"/>
      <c r="F60" s="9"/>
      <c r="G60" s="9"/>
      <c r="H60" s="9"/>
      <c r="I60" s="9"/>
      <c r="J60" s="9"/>
      <c r="K60" s="9"/>
      <c r="L60" s="9"/>
      <c r="M60" s="9"/>
      <c r="N60" s="262"/>
      <c r="O60" s="262"/>
      <c r="P60" s="262"/>
      <c r="Q60" s="262"/>
      <c r="R60" s="262"/>
      <c r="S60" s="262"/>
      <c r="T60" s="262"/>
      <c r="U60" s="262"/>
      <c r="V60" s="262"/>
      <c r="W60" s="262"/>
      <c r="X60" s="262"/>
      <c r="Y60" s="262"/>
      <c r="Z60" s="262"/>
      <c r="AA60" s="262"/>
      <c r="AB60" s="262"/>
      <c r="AC60" s="262"/>
      <c r="AD60" s="262"/>
      <c r="AE60" s="262"/>
    </row>
    <row r="61" spans="1:31" x14ac:dyDescent="0.25">
      <c r="A61" s="9"/>
      <c r="B61" s="9"/>
      <c r="C61" s="9"/>
      <c r="D61" s="9"/>
      <c r="E61" s="9"/>
      <c r="F61" s="9"/>
      <c r="G61" s="9"/>
      <c r="H61" s="9"/>
      <c r="I61" s="9"/>
      <c r="J61" s="9"/>
      <c r="K61" s="9"/>
      <c r="L61" s="9"/>
      <c r="M61" s="9"/>
      <c r="N61" s="262"/>
      <c r="O61" s="262"/>
      <c r="P61" s="262"/>
      <c r="Q61" s="262"/>
      <c r="R61" s="262"/>
      <c r="S61" s="262"/>
      <c r="T61" s="262"/>
      <c r="U61" s="262"/>
      <c r="V61" s="262"/>
      <c r="W61" s="262"/>
      <c r="X61" s="262"/>
      <c r="Y61" s="262"/>
      <c r="Z61" s="262"/>
      <c r="AA61" s="262"/>
      <c r="AB61" s="262"/>
      <c r="AC61" s="262"/>
      <c r="AD61" s="262"/>
      <c r="AE61" s="262"/>
    </row>
    <row r="62" spans="1:31" x14ac:dyDescent="0.25">
      <c r="A62" s="9"/>
      <c r="B62" s="9"/>
      <c r="C62" s="9"/>
      <c r="D62" s="9"/>
      <c r="E62" s="9"/>
      <c r="F62" s="9"/>
      <c r="G62" s="9"/>
      <c r="H62" s="9"/>
      <c r="I62" s="9"/>
      <c r="J62" s="9"/>
      <c r="K62" s="9"/>
      <c r="L62" s="9"/>
      <c r="M62" s="9"/>
      <c r="N62" s="262"/>
      <c r="O62" s="262"/>
      <c r="P62" s="262"/>
      <c r="Q62" s="262"/>
      <c r="R62" s="262"/>
      <c r="S62" s="262"/>
      <c r="T62" s="262"/>
      <c r="U62" s="262"/>
      <c r="V62" s="262"/>
      <c r="W62" s="262"/>
      <c r="X62" s="262"/>
      <c r="Y62" s="262"/>
      <c r="Z62" s="262"/>
      <c r="AA62" s="262"/>
      <c r="AB62" s="262"/>
      <c r="AC62" s="262"/>
      <c r="AD62" s="262"/>
      <c r="AE62" s="262"/>
    </row>
    <row r="63" spans="1:31" x14ac:dyDescent="0.25">
      <c r="A63" s="9"/>
      <c r="B63" s="9"/>
      <c r="C63" s="9"/>
      <c r="D63" s="9"/>
      <c r="E63" s="9"/>
      <c r="F63" s="9"/>
      <c r="G63" s="9"/>
      <c r="H63" s="9"/>
      <c r="I63" s="9"/>
      <c r="J63" s="9"/>
      <c r="K63" s="9"/>
      <c r="L63" s="9"/>
      <c r="M63" s="9"/>
      <c r="N63" s="262"/>
      <c r="O63" s="262"/>
      <c r="P63" s="262"/>
      <c r="Q63" s="262"/>
      <c r="R63" s="262"/>
      <c r="S63" s="262"/>
      <c r="T63" s="262"/>
      <c r="U63" s="262"/>
      <c r="V63" s="262"/>
      <c r="W63" s="262"/>
      <c r="X63" s="262"/>
      <c r="Y63" s="262"/>
      <c r="Z63" s="262"/>
      <c r="AA63" s="262"/>
      <c r="AB63" s="262"/>
      <c r="AC63" s="262"/>
      <c r="AD63" s="262"/>
      <c r="AE63" s="262"/>
    </row>
    <row r="64" spans="1:31" x14ac:dyDescent="0.25">
      <c r="A64" s="9"/>
      <c r="B64" s="9"/>
      <c r="C64" s="9"/>
      <c r="D64" s="9"/>
      <c r="E64" s="9"/>
      <c r="F64" s="9"/>
      <c r="G64" s="9"/>
      <c r="H64" s="9"/>
      <c r="I64" s="9"/>
      <c r="J64" s="9"/>
      <c r="K64" s="9"/>
      <c r="L64" s="9"/>
      <c r="M64" s="9"/>
      <c r="N64" s="262"/>
      <c r="O64" s="262"/>
      <c r="P64" s="262"/>
      <c r="Q64" s="262"/>
      <c r="R64" s="262"/>
      <c r="S64" s="262"/>
      <c r="T64" s="262"/>
      <c r="U64" s="262"/>
      <c r="V64" s="262"/>
      <c r="W64" s="262"/>
      <c r="X64" s="262"/>
      <c r="Y64" s="262"/>
      <c r="Z64" s="262"/>
      <c r="AA64" s="262"/>
      <c r="AB64" s="262"/>
      <c r="AC64" s="262"/>
      <c r="AD64" s="262"/>
      <c r="AE64" s="262"/>
    </row>
    <row r="65" spans="1:31" x14ac:dyDescent="0.25">
      <c r="A65" s="9"/>
      <c r="B65" s="9"/>
      <c r="C65" s="9"/>
      <c r="D65" s="9"/>
      <c r="E65" s="9"/>
      <c r="F65" s="9"/>
      <c r="G65" s="9"/>
      <c r="H65" s="9"/>
      <c r="I65" s="9"/>
      <c r="J65" s="9"/>
      <c r="K65" s="9"/>
      <c r="L65" s="9"/>
      <c r="M65" s="9"/>
      <c r="N65" s="262"/>
      <c r="O65" s="262"/>
      <c r="P65" s="262"/>
      <c r="Q65" s="262"/>
      <c r="R65" s="262"/>
      <c r="S65" s="262"/>
      <c r="T65" s="262"/>
      <c r="U65" s="262"/>
      <c r="V65" s="262"/>
      <c r="W65" s="262"/>
      <c r="X65" s="262"/>
      <c r="Y65" s="262"/>
      <c r="Z65" s="262"/>
      <c r="AA65" s="262"/>
      <c r="AB65" s="262"/>
      <c r="AC65" s="262"/>
      <c r="AD65" s="262"/>
      <c r="AE65" s="262"/>
    </row>
    <row r="66" spans="1:31" x14ac:dyDescent="0.25">
      <c r="A66" s="9"/>
      <c r="B66" s="9"/>
      <c r="C66" s="9"/>
      <c r="D66" s="9"/>
      <c r="E66" s="9"/>
      <c r="F66" s="9"/>
      <c r="G66" s="9"/>
      <c r="H66" s="9"/>
      <c r="I66" s="9"/>
      <c r="J66" s="9"/>
      <c r="K66" s="9"/>
      <c r="L66" s="9"/>
      <c r="M66" s="9"/>
      <c r="N66" s="262"/>
      <c r="O66" s="262"/>
      <c r="P66" s="262"/>
      <c r="Q66" s="262"/>
      <c r="R66" s="262"/>
      <c r="S66" s="262"/>
      <c r="T66" s="262"/>
      <c r="U66" s="262"/>
      <c r="V66" s="262"/>
      <c r="W66" s="262"/>
      <c r="X66" s="262"/>
      <c r="Y66" s="262"/>
      <c r="Z66" s="262"/>
      <c r="AA66" s="262"/>
      <c r="AB66" s="262"/>
      <c r="AC66" s="262"/>
      <c r="AD66" s="262"/>
      <c r="AE66" s="262"/>
    </row>
    <row r="67" spans="1:31" x14ac:dyDescent="0.25">
      <c r="A67" s="9"/>
      <c r="B67" s="9"/>
      <c r="C67" s="9"/>
      <c r="D67" s="9"/>
      <c r="E67" s="9"/>
      <c r="F67" s="9"/>
      <c r="G67" s="9"/>
      <c r="H67" s="9"/>
      <c r="I67" s="9"/>
      <c r="J67" s="9"/>
      <c r="K67" s="9"/>
      <c r="L67" s="9"/>
      <c r="M67" s="9"/>
      <c r="N67" s="262"/>
      <c r="O67" s="262"/>
      <c r="P67" s="262"/>
      <c r="Q67" s="262"/>
      <c r="R67" s="262"/>
      <c r="S67" s="262"/>
      <c r="T67" s="262"/>
      <c r="U67" s="262"/>
      <c r="V67" s="262"/>
      <c r="W67" s="262"/>
      <c r="X67" s="262"/>
      <c r="Y67" s="262"/>
      <c r="Z67" s="262"/>
      <c r="AA67" s="262"/>
      <c r="AB67" s="262"/>
      <c r="AC67" s="262"/>
      <c r="AD67" s="262"/>
      <c r="AE67" s="262"/>
    </row>
    <row r="68" spans="1:31" x14ac:dyDescent="0.25">
      <c r="A68" s="9"/>
      <c r="B68" s="9"/>
      <c r="C68" s="9"/>
      <c r="D68" s="9"/>
      <c r="E68" s="9"/>
      <c r="F68" s="9"/>
      <c r="G68" s="9"/>
      <c r="H68" s="9"/>
      <c r="I68" s="9"/>
      <c r="J68" s="9"/>
      <c r="K68" s="9"/>
      <c r="L68" s="9"/>
      <c r="M68" s="9"/>
      <c r="N68" s="262"/>
      <c r="O68" s="262"/>
      <c r="P68" s="262"/>
      <c r="Q68" s="262"/>
      <c r="R68" s="262"/>
      <c r="S68" s="262"/>
      <c r="T68" s="262"/>
      <c r="U68" s="262"/>
      <c r="V68" s="262"/>
      <c r="W68" s="262"/>
      <c r="X68" s="262"/>
      <c r="Y68" s="262"/>
      <c r="Z68" s="262"/>
      <c r="AA68" s="262"/>
      <c r="AB68" s="262"/>
      <c r="AC68" s="262"/>
      <c r="AD68" s="262"/>
      <c r="AE68" s="262"/>
    </row>
    <row r="69" spans="1:31" x14ac:dyDescent="0.25">
      <c r="A69" s="9"/>
      <c r="B69" s="9"/>
      <c r="C69" s="9"/>
      <c r="D69" s="9"/>
      <c r="E69" s="9"/>
      <c r="F69" s="9"/>
      <c r="G69" s="9"/>
      <c r="H69" s="9"/>
      <c r="I69" s="9"/>
      <c r="J69" s="9"/>
      <c r="K69" s="9"/>
      <c r="L69" s="9"/>
      <c r="M69" s="9"/>
      <c r="N69" s="262"/>
      <c r="O69" s="262"/>
      <c r="P69" s="262"/>
      <c r="Q69" s="262"/>
      <c r="R69" s="262"/>
      <c r="S69" s="262"/>
      <c r="T69" s="262"/>
      <c r="U69" s="262"/>
      <c r="V69" s="262"/>
      <c r="W69" s="262"/>
      <c r="X69" s="262"/>
      <c r="Y69" s="262"/>
      <c r="Z69" s="262"/>
      <c r="AA69" s="262"/>
      <c r="AB69" s="262"/>
      <c r="AC69" s="262"/>
      <c r="AD69" s="262"/>
      <c r="AE69" s="262"/>
    </row>
    <row r="70" spans="1:31" x14ac:dyDescent="0.25">
      <c r="A70" s="9"/>
      <c r="B70" s="9"/>
      <c r="C70" s="9"/>
      <c r="D70" s="9"/>
      <c r="E70" s="9"/>
      <c r="F70" s="9"/>
      <c r="G70" s="9"/>
      <c r="H70" s="9"/>
      <c r="I70" s="9"/>
      <c r="J70" s="9"/>
      <c r="K70" s="9"/>
      <c r="L70" s="9"/>
      <c r="M70" s="9"/>
      <c r="N70" s="262"/>
      <c r="O70" s="262"/>
      <c r="P70" s="262"/>
      <c r="Q70" s="262"/>
      <c r="R70" s="262"/>
      <c r="S70" s="262"/>
      <c r="T70" s="262"/>
      <c r="U70" s="262"/>
      <c r="V70" s="262"/>
      <c r="W70" s="262"/>
      <c r="X70" s="262"/>
      <c r="Y70" s="262"/>
      <c r="Z70" s="262"/>
      <c r="AA70" s="262"/>
      <c r="AB70" s="262"/>
      <c r="AC70" s="262"/>
      <c r="AD70" s="262"/>
      <c r="AE70" s="262"/>
    </row>
    <row r="71" spans="1:31" x14ac:dyDescent="0.25">
      <c r="A71" s="9"/>
      <c r="B71" s="9"/>
      <c r="C71" s="9"/>
      <c r="D71" s="9"/>
      <c r="E71" s="9"/>
      <c r="F71" s="9"/>
      <c r="G71" s="9"/>
      <c r="H71" s="9"/>
      <c r="I71" s="9"/>
      <c r="J71" s="9"/>
      <c r="K71" s="9"/>
      <c r="L71" s="9"/>
      <c r="M71" s="9"/>
      <c r="N71" s="262"/>
      <c r="O71" s="262"/>
      <c r="P71" s="262"/>
      <c r="Q71" s="262"/>
      <c r="R71" s="262"/>
      <c r="S71" s="262"/>
      <c r="T71" s="262"/>
      <c r="U71" s="262"/>
      <c r="V71" s="262"/>
      <c r="W71" s="262"/>
      <c r="X71" s="262"/>
      <c r="Y71" s="262"/>
      <c r="Z71" s="262"/>
      <c r="AA71" s="262"/>
      <c r="AB71" s="262"/>
      <c r="AC71" s="262"/>
      <c r="AD71" s="262"/>
      <c r="AE71" s="262"/>
    </row>
    <row r="72" spans="1:31" x14ac:dyDescent="0.25">
      <c r="A72" s="9"/>
      <c r="B72" s="9"/>
      <c r="C72" s="9"/>
      <c r="D72" s="9"/>
      <c r="E72" s="9"/>
      <c r="F72" s="9"/>
      <c r="G72" s="9"/>
      <c r="H72" s="9"/>
      <c r="I72" s="9"/>
      <c r="J72" s="9"/>
      <c r="K72" s="9"/>
      <c r="L72" s="9"/>
      <c r="M72" s="9"/>
      <c r="N72" s="262"/>
      <c r="O72" s="262"/>
      <c r="P72" s="262"/>
      <c r="Q72" s="262"/>
      <c r="R72" s="262"/>
      <c r="S72" s="262"/>
      <c r="T72" s="262"/>
      <c r="U72" s="262"/>
      <c r="V72" s="262"/>
      <c r="W72" s="262"/>
      <c r="X72" s="262"/>
      <c r="Y72" s="262"/>
      <c r="Z72" s="262"/>
      <c r="AA72" s="262"/>
      <c r="AB72" s="262"/>
      <c r="AC72" s="262"/>
      <c r="AD72" s="262"/>
      <c r="AE72" s="262"/>
    </row>
    <row r="73" spans="1:31" x14ac:dyDescent="0.25">
      <c r="A73" s="9"/>
      <c r="B73" s="9"/>
      <c r="C73" s="9"/>
      <c r="D73" s="9"/>
      <c r="E73" s="9"/>
      <c r="F73" s="9"/>
      <c r="G73" s="9"/>
      <c r="H73" s="9"/>
      <c r="I73" s="9"/>
      <c r="J73" s="9"/>
      <c r="K73" s="9"/>
      <c r="L73" s="9"/>
      <c r="M73" s="9"/>
      <c r="N73" s="262"/>
      <c r="O73" s="262"/>
      <c r="P73" s="262"/>
      <c r="Q73" s="262"/>
      <c r="R73" s="262"/>
      <c r="S73" s="262"/>
      <c r="T73" s="262"/>
      <c r="U73" s="262"/>
      <c r="V73" s="262"/>
      <c r="W73" s="262"/>
      <c r="X73" s="262"/>
      <c r="Y73" s="262"/>
      <c r="Z73" s="262"/>
      <c r="AA73" s="262"/>
      <c r="AB73" s="262"/>
      <c r="AC73" s="262"/>
      <c r="AD73" s="262"/>
      <c r="AE73" s="262"/>
    </row>
    <row r="74" spans="1:31" x14ac:dyDescent="0.25">
      <c r="A74" s="9"/>
      <c r="B74" s="9"/>
      <c r="C74" s="9"/>
      <c r="D74" s="9"/>
      <c r="E74" s="9"/>
      <c r="F74" s="9"/>
      <c r="G74" s="9"/>
      <c r="H74" s="9"/>
      <c r="I74" s="9"/>
      <c r="J74" s="9"/>
      <c r="K74" s="9"/>
      <c r="L74" s="9"/>
      <c r="M74" s="9"/>
      <c r="N74" s="262"/>
      <c r="O74" s="262"/>
      <c r="P74" s="262"/>
      <c r="Q74" s="262"/>
      <c r="R74" s="262"/>
      <c r="S74" s="262"/>
      <c r="T74" s="262"/>
      <c r="U74" s="262"/>
      <c r="V74" s="262"/>
      <c r="W74" s="262"/>
      <c r="X74" s="262"/>
      <c r="Y74" s="262"/>
      <c r="Z74" s="262"/>
      <c r="AA74" s="262"/>
      <c r="AB74" s="262"/>
      <c r="AC74" s="262"/>
      <c r="AD74" s="262"/>
      <c r="AE74" s="262"/>
    </row>
    <row r="75" spans="1:31" x14ac:dyDescent="0.25">
      <c r="A75" s="9"/>
      <c r="B75" s="9"/>
      <c r="C75" s="9"/>
      <c r="D75" s="9"/>
      <c r="E75" s="9"/>
      <c r="F75" s="9"/>
      <c r="G75" s="9"/>
      <c r="H75" s="9"/>
      <c r="I75" s="9"/>
      <c r="J75" s="9"/>
      <c r="K75" s="9"/>
      <c r="L75" s="9"/>
      <c r="M75" s="9"/>
      <c r="N75" s="262"/>
      <c r="O75" s="262"/>
      <c r="P75" s="262"/>
      <c r="Q75" s="262"/>
      <c r="R75" s="262"/>
      <c r="S75" s="262"/>
      <c r="T75" s="262"/>
      <c r="U75" s="262"/>
      <c r="V75" s="262"/>
      <c r="W75" s="262"/>
      <c r="X75" s="262"/>
      <c r="Y75" s="262"/>
      <c r="Z75" s="262"/>
      <c r="AA75" s="262"/>
      <c r="AB75" s="262"/>
      <c r="AC75" s="262"/>
      <c r="AD75" s="262"/>
      <c r="AE75" s="262"/>
    </row>
    <row r="76" spans="1:31" x14ac:dyDescent="0.25">
      <c r="A76" s="9"/>
      <c r="B76" s="9"/>
      <c r="C76" s="9"/>
      <c r="D76" s="9"/>
      <c r="E76" s="9"/>
      <c r="F76" s="9"/>
      <c r="G76" s="9"/>
      <c r="H76" s="9"/>
      <c r="I76" s="9"/>
      <c r="J76" s="9"/>
      <c r="K76" s="9"/>
      <c r="L76" s="9"/>
      <c r="M76" s="9"/>
      <c r="N76" s="262"/>
      <c r="O76" s="262"/>
      <c r="P76" s="262"/>
      <c r="Q76" s="262"/>
      <c r="R76" s="262"/>
      <c r="S76" s="262"/>
      <c r="T76" s="262"/>
      <c r="U76" s="262"/>
      <c r="V76" s="262"/>
      <c r="W76" s="262"/>
      <c r="X76" s="262"/>
      <c r="Y76" s="262"/>
      <c r="Z76" s="262"/>
      <c r="AA76" s="262"/>
      <c r="AB76" s="262"/>
      <c r="AC76" s="262"/>
      <c r="AD76" s="262"/>
      <c r="AE76" s="262"/>
    </row>
    <row r="77" spans="1:31" x14ac:dyDescent="0.25">
      <c r="A77" s="9"/>
      <c r="B77" s="9"/>
      <c r="C77" s="9"/>
      <c r="D77" s="9"/>
      <c r="E77" s="9"/>
      <c r="F77" s="9"/>
      <c r="G77" s="9"/>
      <c r="H77" s="9"/>
      <c r="I77" s="9"/>
      <c r="J77" s="9"/>
      <c r="K77" s="9"/>
      <c r="L77" s="9"/>
      <c r="M77" s="9"/>
      <c r="N77" s="262"/>
      <c r="O77" s="262"/>
      <c r="P77" s="262"/>
      <c r="Q77" s="262"/>
      <c r="R77" s="262"/>
      <c r="S77" s="262"/>
      <c r="T77" s="262"/>
      <c r="U77" s="262"/>
      <c r="V77" s="262"/>
      <c r="W77" s="262"/>
      <c r="X77" s="262"/>
      <c r="Y77" s="262"/>
      <c r="Z77" s="262"/>
      <c r="AA77" s="262"/>
      <c r="AB77" s="262"/>
      <c r="AC77" s="262"/>
      <c r="AD77" s="262"/>
      <c r="AE77" s="262"/>
    </row>
    <row r="78" spans="1:31" x14ac:dyDescent="0.25">
      <c r="A78" s="9"/>
      <c r="B78" s="9"/>
      <c r="C78" s="9"/>
      <c r="D78" s="9"/>
      <c r="E78" s="9"/>
      <c r="F78" s="9"/>
      <c r="G78" s="9"/>
      <c r="H78" s="9"/>
      <c r="I78" s="9"/>
      <c r="J78" s="9"/>
      <c r="K78" s="9"/>
      <c r="L78" s="9"/>
      <c r="M78" s="9"/>
      <c r="N78" s="262"/>
      <c r="O78" s="262"/>
      <c r="P78" s="262"/>
      <c r="Q78" s="262"/>
      <c r="R78" s="262"/>
      <c r="S78" s="262"/>
      <c r="T78" s="262"/>
      <c r="U78" s="262"/>
      <c r="V78" s="262"/>
      <c r="W78" s="262"/>
      <c r="X78" s="262"/>
      <c r="Y78" s="262"/>
      <c r="Z78" s="262"/>
      <c r="AA78" s="262"/>
      <c r="AB78" s="262"/>
      <c r="AC78" s="262"/>
      <c r="AD78" s="262"/>
      <c r="AE78" s="262"/>
    </row>
    <row r="79" spans="1:31" x14ac:dyDescent="0.25">
      <c r="A79" s="9"/>
      <c r="B79" s="9"/>
      <c r="C79" s="9"/>
      <c r="D79" s="9"/>
      <c r="E79" s="9"/>
      <c r="F79" s="9"/>
      <c r="G79" s="9"/>
      <c r="H79" s="9"/>
      <c r="I79" s="9"/>
      <c r="J79" s="9"/>
      <c r="K79" s="9"/>
      <c r="L79" s="9"/>
      <c r="M79" s="9"/>
      <c r="N79" s="262"/>
      <c r="O79" s="262"/>
      <c r="P79" s="262"/>
      <c r="Q79" s="262"/>
      <c r="R79" s="262"/>
      <c r="S79" s="262"/>
      <c r="T79" s="262"/>
      <c r="U79" s="262"/>
      <c r="V79" s="262"/>
      <c r="W79" s="262"/>
      <c r="X79" s="262"/>
      <c r="Y79" s="262"/>
      <c r="Z79" s="262"/>
      <c r="AA79" s="262"/>
      <c r="AB79" s="262"/>
      <c r="AC79" s="262"/>
      <c r="AD79" s="262"/>
      <c r="AE79" s="262"/>
    </row>
    <row r="80" spans="1:31" x14ac:dyDescent="0.25">
      <c r="A80" s="9"/>
      <c r="B80" s="9"/>
      <c r="C80" s="9"/>
      <c r="D80" s="9"/>
      <c r="E80" s="9"/>
      <c r="F80" s="9"/>
      <c r="G80" s="9"/>
      <c r="H80" s="9"/>
      <c r="I80" s="9"/>
      <c r="J80" s="9"/>
      <c r="K80" s="9"/>
      <c r="L80" s="9"/>
      <c r="M80" s="9"/>
      <c r="N80" s="262"/>
      <c r="O80" s="262"/>
      <c r="P80" s="262"/>
      <c r="Q80" s="262"/>
      <c r="R80" s="262"/>
      <c r="S80" s="262"/>
      <c r="T80" s="262"/>
      <c r="U80" s="262"/>
      <c r="V80" s="262"/>
      <c r="W80" s="262"/>
      <c r="X80" s="262"/>
      <c r="Y80" s="262"/>
      <c r="Z80" s="262"/>
      <c r="AA80" s="262"/>
      <c r="AB80" s="262"/>
      <c r="AC80" s="262"/>
      <c r="AD80" s="262"/>
      <c r="AE80" s="262"/>
    </row>
    <row r="81" spans="1:31" x14ac:dyDescent="0.25">
      <c r="A81" s="9"/>
      <c r="B81" s="9"/>
      <c r="C81" s="9"/>
      <c r="D81" s="9"/>
      <c r="E81" s="9"/>
      <c r="F81" s="9"/>
      <c r="G81" s="9"/>
      <c r="H81" s="9"/>
      <c r="I81" s="9"/>
      <c r="J81" s="9"/>
      <c r="K81" s="9"/>
      <c r="L81" s="9"/>
      <c r="M81" s="9"/>
      <c r="N81" s="262"/>
      <c r="O81" s="262"/>
      <c r="P81" s="262"/>
      <c r="Q81" s="262"/>
      <c r="R81" s="262"/>
      <c r="S81" s="262"/>
      <c r="T81" s="262"/>
      <c r="U81" s="262"/>
      <c r="V81" s="262"/>
      <c r="W81" s="262"/>
      <c r="X81" s="262"/>
      <c r="Y81" s="262"/>
      <c r="Z81" s="262"/>
      <c r="AA81" s="262"/>
      <c r="AB81" s="262"/>
      <c r="AC81" s="262"/>
      <c r="AD81" s="262"/>
      <c r="AE81" s="262"/>
    </row>
    <row r="82" spans="1:31" x14ac:dyDescent="0.25">
      <c r="A82" s="9"/>
      <c r="B82" s="9"/>
      <c r="C82" s="9"/>
      <c r="D82" s="9"/>
      <c r="E82" s="9"/>
      <c r="F82" s="9"/>
      <c r="G82" s="9"/>
      <c r="H82" s="9"/>
      <c r="I82" s="9"/>
      <c r="J82" s="9"/>
      <c r="K82" s="9"/>
      <c r="L82" s="9"/>
      <c r="M82" s="9"/>
      <c r="N82" s="262"/>
      <c r="O82" s="262"/>
      <c r="P82" s="262"/>
      <c r="Q82" s="262"/>
      <c r="R82" s="262"/>
      <c r="S82" s="262"/>
      <c r="T82" s="262"/>
      <c r="U82" s="262"/>
      <c r="V82" s="262"/>
      <c r="W82" s="262"/>
      <c r="X82" s="262"/>
      <c r="Y82" s="262"/>
      <c r="Z82" s="262"/>
      <c r="AA82" s="262"/>
      <c r="AB82" s="262"/>
      <c r="AC82" s="262"/>
      <c r="AD82" s="262"/>
      <c r="AE82" s="262"/>
    </row>
    <row r="83" spans="1:31" x14ac:dyDescent="0.25">
      <c r="A83" s="9"/>
      <c r="B83" s="9"/>
      <c r="C83" s="9"/>
      <c r="D83" s="9"/>
      <c r="E83" s="9"/>
      <c r="F83" s="9"/>
      <c r="G83" s="9"/>
      <c r="H83" s="9"/>
      <c r="I83" s="9"/>
      <c r="J83" s="9"/>
      <c r="K83" s="9"/>
      <c r="L83" s="9"/>
      <c r="M83" s="9"/>
      <c r="N83" s="262"/>
      <c r="O83" s="262"/>
      <c r="P83" s="262"/>
      <c r="Q83" s="262"/>
      <c r="R83" s="262"/>
      <c r="S83" s="262"/>
      <c r="T83" s="262"/>
      <c r="U83" s="262"/>
      <c r="V83" s="262"/>
      <c r="W83" s="262"/>
      <c r="X83" s="262"/>
      <c r="Y83" s="262"/>
      <c r="Z83" s="262"/>
      <c r="AA83" s="262"/>
      <c r="AB83" s="262"/>
      <c r="AC83" s="262"/>
      <c r="AD83" s="262"/>
      <c r="AE83" s="262"/>
    </row>
    <row r="84" spans="1:31" x14ac:dyDescent="0.25">
      <c r="A84" s="9"/>
      <c r="B84" s="9"/>
      <c r="C84" s="9"/>
      <c r="D84" s="9"/>
      <c r="E84" s="9"/>
      <c r="F84" s="9"/>
      <c r="G84" s="9"/>
      <c r="H84" s="9"/>
      <c r="I84" s="9"/>
      <c r="J84" s="9"/>
      <c r="K84" s="9"/>
      <c r="L84" s="9"/>
      <c r="M84" s="9"/>
      <c r="N84" s="262"/>
      <c r="O84" s="262"/>
      <c r="P84" s="262"/>
      <c r="Q84" s="262"/>
      <c r="R84" s="262"/>
      <c r="S84" s="262"/>
      <c r="T84" s="262"/>
      <c r="U84" s="262"/>
      <c r="V84" s="262"/>
      <c r="W84" s="262"/>
      <c r="X84" s="262"/>
      <c r="Y84" s="262"/>
      <c r="Z84" s="262"/>
      <c r="AA84" s="262"/>
      <c r="AB84" s="262"/>
      <c r="AC84" s="262"/>
      <c r="AD84" s="262"/>
      <c r="AE84" s="262"/>
    </row>
    <row r="85" spans="1:31" x14ac:dyDescent="0.25">
      <c r="A85" s="9"/>
      <c r="B85" s="9"/>
      <c r="C85" s="9"/>
      <c r="D85" s="9"/>
      <c r="E85" s="9"/>
      <c r="F85" s="9"/>
      <c r="G85" s="9"/>
      <c r="H85" s="9"/>
      <c r="I85" s="9"/>
      <c r="J85" s="9"/>
      <c r="K85" s="9"/>
      <c r="L85" s="9"/>
      <c r="M85" s="9"/>
      <c r="N85" s="262"/>
      <c r="O85" s="262"/>
      <c r="P85" s="262"/>
      <c r="Q85" s="262"/>
      <c r="R85" s="262"/>
      <c r="S85" s="262"/>
      <c r="T85" s="262"/>
      <c r="U85" s="262"/>
      <c r="V85" s="262"/>
      <c r="W85" s="262"/>
      <c r="X85" s="262"/>
      <c r="Y85" s="262"/>
      <c r="Z85" s="262"/>
      <c r="AA85" s="262"/>
      <c r="AB85" s="262"/>
      <c r="AC85" s="262"/>
      <c r="AD85" s="262"/>
      <c r="AE85" s="262"/>
    </row>
    <row r="86" spans="1:31" x14ac:dyDescent="0.25">
      <c r="A86" s="9"/>
      <c r="B86" s="9"/>
      <c r="C86" s="9"/>
      <c r="D86" s="9"/>
      <c r="E86" s="9"/>
      <c r="F86" s="9"/>
      <c r="G86" s="9"/>
      <c r="H86" s="9"/>
      <c r="I86" s="9"/>
      <c r="J86" s="9"/>
      <c r="K86" s="9"/>
      <c r="L86" s="9"/>
      <c r="M86" s="9"/>
      <c r="N86" s="262"/>
      <c r="O86" s="262"/>
      <c r="P86" s="262"/>
      <c r="Q86" s="262"/>
      <c r="R86" s="262"/>
      <c r="S86" s="262"/>
      <c r="T86" s="262"/>
      <c r="U86" s="262"/>
      <c r="V86" s="262"/>
      <c r="W86" s="262"/>
      <c r="X86" s="262"/>
      <c r="Y86" s="262"/>
      <c r="Z86" s="262"/>
      <c r="AA86" s="262"/>
      <c r="AB86" s="262"/>
      <c r="AC86" s="262"/>
      <c r="AD86" s="262"/>
      <c r="AE86" s="262"/>
    </row>
    <row r="87" spans="1:31" x14ac:dyDescent="0.25">
      <c r="A87" s="9"/>
      <c r="B87" s="9"/>
      <c r="C87" s="9"/>
      <c r="D87" s="9"/>
      <c r="E87" s="9"/>
      <c r="F87" s="9"/>
      <c r="G87" s="9"/>
      <c r="H87" s="9"/>
      <c r="I87" s="9"/>
      <c r="J87" s="9"/>
      <c r="K87" s="9"/>
      <c r="L87" s="9"/>
      <c r="M87" s="9"/>
      <c r="N87" s="262"/>
      <c r="O87" s="262"/>
      <c r="P87" s="262"/>
      <c r="Q87" s="262"/>
      <c r="R87" s="262"/>
      <c r="S87" s="262"/>
      <c r="T87" s="262"/>
      <c r="U87" s="262"/>
      <c r="V87" s="262"/>
      <c r="W87" s="262"/>
      <c r="X87" s="262"/>
      <c r="Y87" s="262"/>
      <c r="Z87" s="262"/>
      <c r="AA87" s="262"/>
      <c r="AB87" s="262"/>
      <c r="AC87" s="262"/>
      <c r="AD87" s="262"/>
      <c r="AE87" s="262"/>
    </row>
    <row r="88" spans="1:31" x14ac:dyDescent="0.25">
      <c r="A88" s="9"/>
      <c r="B88" s="9"/>
      <c r="C88" s="9"/>
      <c r="D88" s="9"/>
      <c r="E88" s="9"/>
      <c r="F88" s="9"/>
      <c r="G88" s="9"/>
      <c r="H88" s="9"/>
      <c r="I88" s="9"/>
      <c r="J88" s="9"/>
      <c r="K88" s="9"/>
      <c r="L88" s="9"/>
      <c r="M88" s="9"/>
      <c r="N88" s="262"/>
      <c r="O88" s="262"/>
      <c r="P88" s="262"/>
      <c r="Q88" s="262"/>
      <c r="R88" s="262"/>
      <c r="S88" s="262"/>
      <c r="T88" s="262"/>
      <c r="U88" s="262"/>
      <c r="V88" s="262"/>
      <c r="W88" s="262"/>
      <c r="X88" s="262"/>
      <c r="Y88" s="262"/>
      <c r="Z88" s="262"/>
      <c r="AA88" s="262"/>
      <c r="AB88" s="262"/>
      <c r="AC88" s="262"/>
      <c r="AD88" s="262"/>
      <c r="AE88" s="262"/>
    </row>
    <row r="89" spans="1:31" x14ac:dyDescent="0.25">
      <c r="A89" s="9"/>
      <c r="B89" s="9"/>
      <c r="C89" s="9"/>
      <c r="D89" s="9"/>
      <c r="E89" s="9"/>
      <c r="F89" s="9"/>
      <c r="G89" s="9"/>
      <c r="H89" s="9"/>
      <c r="I89" s="9"/>
      <c r="J89" s="9"/>
      <c r="K89" s="9"/>
      <c r="L89" s="9"/>
      <c r="M89" s="9"/>
      <c r="N89" s="262"/>
      <c r="O89" s="262"/>
      <c r="P89" s="262"/>
      <c r="Q89" s="262"/>
      <c r="R89" s="262"/>
      <c r="S89" s="262"/>
      <c r="T89" s="262"/>
      <c r="U89" s="262"/>
      <c r="V89" s="262"/>
      <c r="W89" s="262"/>
      <c r="X89" s="262"/>
      <c r="Y89" s="262"/>
      <c r="Z89" s="262"/>
      <c r="AA89" s="262"/>
      <c r="AB89" s="262"/>
      <c r="AC89" s="262"/>
      <c r="AD89" s="262"/>
      <c r="AE89" s="262"/>
    </row>
    <row r="90" spans="1:31" x14ac:dyDescent="0.25">
      <c r="A90" s="9"/>
      <c r="B90" s="9"/>
      <c r="C90" s="9"/>
      <c r="D90" s="9"/>
      <c r="E90" s="9"/>
      <c r="F90" s="9"/>
      <c r="G90" s="9"/>
      <c r="H90" s="9"/>
      <c r="I90" s="9"/>
      <c r="J90" s="9"/>
      <c r="K90" s="9"/>
      <c r="L90" s="9"/>
      <c r="M90" s="9"/>
      <c r="N90" s="262"/>
      <c r="O90" s="262"/>
      <c r="P90" s="262"/>
      <c r="Q90" s="262"/>
      <c r="R90" s="262"/>
      <c r="S90" s="262"/>
      <c r="T90" s="262"/>
      <c r="U90" s="262"/>
      <c r="V90" s="262"/>
      <c r="W90" s="262"/>
      <c r="X90" s="262"/>
      <c r="Y90" s="262"/>
      <c r="Z90" s="262"/>
      <c r="AA90" s="262"/>
      <c r="AB90" s="262"/>
      <c r="AC90" s="262"/>
      <c r="AD90" s="262"/>
      <c r="AE90" s="262"/>
    </row>
    <row r="91" spans="1:31" x14ac:dyDescent="0.25">
      <c r="A91" s="9"/>
      <c r="B91" s="9"/>
      <c r="C91" s="9"/>
      <c r="D91" s="9"/>
      <c r="E91" s="9"/>
      <c r="F91" s="9"/>
      <c r="G91" s="9"/>
      <c r="H91" s="9"/>
      <c r="I91" s="9"/>
      <c r="J91" s="9"/>
      <c r="K91" s="9"/>
      <c r="L91" s="9"/>
      <c r="M91" s="9"/>
      <c r="N91" s="262"/>
      <c r="O91" s="262"/>
      <c r="P91" s="262"/>
      <c r="Q91" s="262"/>
      <c r="R91" s="262"/>
      <c r="S91" s="262"/>
      <c r="T91" s="262"/>
      <c r="U91" s="262"/>
      <c r="V91" s="262"/>
      <c r="W91" s="262"/>
      <c r="X91" s="262"/>
      <c r="Y91" s="262"/>
      <c r="Z91" s="262"/>
      <c r="AA91" s="262"/>
      <c r="AB91" s="262"/>
      <c r="AC91" s="262"/>
      <c r="AD91" s="262"/>
      <c r="AE91" s="262"/>
    </row>
    <row r="92" spans="1:31" x14ac:dyDescent="0.25">
      <c r="A92" s="9"/>
      <c r="B92" s="9"/>
      <c r="C92" s="9"/>
      <c r="D92" s="9"/>
      <c r="E92" s="9"/>
      <c r="F92" s="9"/>
      <c r="G92" s="9"/>
      <c r="H92" s="9"/>
      <c r="I92" s="9"/>
      <c r="J92" s="9"/>
      <c r="K92" s="9"/>
      <c r="L92" s="9"/>
      <c r="M92" s="9"/>
      <c r="N92" s="262"/>
      <c r="O92" s="262"/>
      <c r="P92" s="262"/>
      <c r="Q92" s="262"/>
      <c r="R92" s="262"/>
      <c r="S92" s="262"/>
      <c r="T92" s="262"/>
      <c r="U92" s="262"/>
      <c r="V92" s="262"/>
      <c r="W92" s="262"/>
      <c r="X92" s="262"/>
      <c r="Y92" s="262"/>
      <c r="Z92" s="262"/>
      <c r="AA92" s="262"/>
      <c r="AB92" s="262"/>
      <c r="AC92" s="262"/>
      <c r="AD92" s="262"/>
      <c r="AE92" s="262"/>
    </row>
    <row r="93" spans="1:31" x14ac:dyDescent="0.25">
      <c r="A93" s="9"/>
      <c r="B93" s="9"/>
      <c r="C93" s="9"/>
      <c r="D93" s="9"/>
      <c r="E93" s="9"/>
      <c r="F93" s="9"/>
      <c r="G93" s="9"/>
      <c r="H93" s="9"/>
      <c r="I93" s="9"/>
      <c r="J93" s="9"/>
      <c r="K93" s="9"/>
      <c r="L93" s="9"/>
      <c r="M93" s="9"/>
      <c r="N93" s="262"/>
      <c r="O93" s="262"/>
      <c r="P93" s="262"/>
      <c r="Q93" s="262"/>
      <c r="R93" s="262"/>
      <c r="S93" s="262"/>
      <c r="T93" s="262"/>
      <c r="U93" s="262"/>
      <c r="V93" s="262"/>
      <c r="W93" s="262"/>
      <c r="X93" s="262"/>
      <c r="Y93" s="262"/>
      <c r="Z93" s="262"/>
      <c r="AA93" s="262"/>
      <c r="AB93" s="262"/>
      <c r="AC93" s="262"/>
      <c r="AD93" s="262"/>
      <c r="AE93" s="262"/>
    </row>
    <row r="94" spans="1:31" x14ac:dyDescent="0.25">
      <c r="A94" s="9"/>
      <c r="B94" s="9"/>
      <c r="C94" s="9"/>
      <c r="D94" s="9"/>
      <c r="E94" s="9"/>
      <c r="F94" s="9"/>
      <c r="G94" s="9"/>
      <c r="H94" s="9"/>
      <c r="I94" s="9"/>
      <c r="J94" s="9"/>
      <c r="K94" s="9"/>
      <c r="L94" s="9"/>
      <c r="M94" s="9"/>
      <c r="N94" s="262"/>
      <c r="O94" s="262"/>
      <c r="P94" s="262"/>
      <c r="Q94" s="262"/>
      <c r="R94" s="262"/>
      <c r="S94" s="262"/>
      <c r="T94" s="262"/>
      <c r="U94" s="262"/>
      <c r="V94" s="262"/>
      <c r="W94" s="262"/>
      <c r="X94" s="262"/>
      <c r="Y94" s="262"/>
      <c r="Z94" s="262"/>
      <c r="AA94" s="262"/>
      <c r="AB94" s="262"/>
      <c r="AC94" s="262"/>
      <c r="AD94" s="262"/>
      <c r="AE94" s="262"/>
    </row>
    <row r="95" spans="1:31" x14ac:dyDescent="0.25">
      <c r="A95" s="9"/>
      <c r="B95" s="9"/>
      <c r="C95" s="9"/>
      <c r="D95" s="9"/>
      <c r="E95" s="9"/>
      <c r="F95" s="9"/>
      <c r="G95" s="9"/>
      <c r="H95" s="9"/>
      <c r="I95" s="9"/>
      <c r="J95" s="9"/>
      <c r="K95" s="9"/>
      <c r="L95" s="9"/>
      <c r="M95" s="9"/>
      <c r="N95" s="262"/>
      <c r="O95" s="262"/>
      <c r="P95" s="262"/>
      <c r="Q95" s="262"/>
      <c r="R95" s="262"/>
      <c r="S95" s="262"/>
      <c r="T95" s="262"/>
      <c r="U95" s="262"/>
      <c r="V95" s="262"/>
      <c r="W95" s="262"/>
      <c r="X95" s="262"/>
      <c r="Y95" s="262"/>
      <c r="Z95" s="262"/>
      <c r="AA95" s="262"/>
      <c r="AB95" s="262"/>
      <c r="AC95" s="262"/>
      <c r="AD95" s="262"/>
      <c r="AE95" s="262"/>
    </row>
    <row r="96" spans="1:31" x14ac:dyDescent="0.25">
      <c r="A96" s="9"/>
      <c r="B96" s="9"/>
      <c r="C96" s="9"/>
      <c r="D96" s="9"/>
      <c r="E96" s="9"/>
      <c r="F96" s="9"/>
      <c r="G96" s="9"/>
      <c r="H96" s="9"/>
      <c r="I96" s="9"/>
      <c r="J96" s="9"/>
      <c r="K96" s="9"/>
      <c r="L96" s="9"/>
      <c r="M96" s="9"/>
      <c r="N96" s="262"/>
      <c r="O96" s="262"/>
      <c r="P96" s="262"/>
      <c r="Q96" s="262"/>
      <c r="R96" s="262"/>
      <c r="S96" s="262"/>
      <c r="T96" s="262"/>
      <c r="U96" s="262"/>
      <c r="V96" s="262"/>
      <c r="W96" s="262"/>
      <c r="X96" s="262"/>
      <c r="Y96" s="262"/>
      <c r="Z96" s="262"/>
      <c r="AA96" s="262"/>
      <c r="AB96" s="262"/>
      <c r="AC96" s="262"/>
      <c r="AD96" s="262"/>
      <c r="AE96" s="262"/>
    </row>
    <row r="97" spans="1:31" x14ac:dyDescent="0.25">
      <c r="A97" s="9"/>
      <c r="B97" s="9"/>
      <c r="C97" s="9"/>
      <c r="D97" s="9"/>
      <c r="E97" s="9"/>
      <c r="F97" s="9"/>
      <c r="G97" s="9"/>
      <c r="H97" s="9"/>
      <c r="I97" s="9"/>
      <c r="J97" s="9"/>
      <c r="K97" s="9"/>
      <c r="L97" s="9"/>
      <c r="M97" s="9"/>
      <c r="N97" s="262"/>
      <c r="O97" s="262"/>
      <c r="P97" s="262"/>
      <c r="Q97" s="262"/>
      <c r="R97" s="262"/>
      <c r="S97" s="262"/>
      <c r="T97" s="262"/>
      <c r="U97" s="262"/>
      <c r="V97" s="262"/>
      <c r="W97" s="262"/>
      <c r="X97" s="262"/>
      <c r="Y97" s="262"/>
      <c r="Z97" s="262"/>
      <c r="AA97" s="262"/>
      <c r="AB97" s="262"/>
      <c r="AC97" s="262"/>
      <c r="AD97" s="262"/>
      <c r="AE97" s="262"/>
    </row>
    <row r="98" spans="1:31" x14ac:dyDescent="0.25">
      <c r="A98" s="9"/>
      <c r="B98" s="9"/>
      <c r="C98" s="9"/>
      <c r="D98" s="9"/>
      <c r="E98" s="9"/>
      <c r="F98" s="9"/>
      <c r="G98" s="9"/>
      <c r="H98" s="9"/>
      <c r="I98" s="9"/>
      <c r="J98" s="9"/>
      <c r="K98" s="9"/>
      <c r="L98" s="9"/>
      <c r="M98" s="9"/>
      <c r="N98" s="262"/>
      <c r="O98" s="262"/>
      <c r="P98" s="262"/>
      <c r="Q98" s="262"/>
      <c r="R98" s="262"/>
      <c r="S98" s="262"/>
      <c r="T98" s="262"/>
      <c r="U98" s="262"/>
      <c r="V98" s="262"/>
      <c r="W98" s="262"/>
      <c r="X98" s="262"/>
      <c r="Y98" s="262"/>
      <c r="Z98" s="262"/>
      <c r="AA98" s="262"/>
      <c r="AB98" s="262"/>
      <c r="AC98" s="262"/>
      <c r="AD98" s="262"/>
      <c r="AE98" s="262"/>
    </row>
    <row r="99" spans="1:31" x14ac:dyDescent="0.25">
      <c r="A99" s="9"/>
      <c r="B99" s="9"/>
      <c r="C99" s="9"/>
      <c r="D99" s="9"/>
      <c r="E99" s="9"/>
      <c r="F99" s="9"/>
      <c r="G99" s="9"/>
      <c r="H99" s="9"/>
      <c r="I99" s="9"/>
      <c r="J99" s="9"/>
      <c r="K99" s="9"/>
      <c r="L99" s="9"/>
      <c r="M99" s="9"/>
      <c r="N99" s="262"/>
      <c r="O99" s="262"/>
      <c r="P99" s="262"/>
      <c r="Q99" s="262"/>
      <c r="R99" s="262"/>
      <c r="S99" s="262"/>
      <c r="T99" s="262"/>
      <c r="U99" s="262"/>
      <c r="V99" s="262"/>
      <c r="W99" s="262"/>
      <c r="X99" s="262"/>
      <c r="Y99" s="262"/>
      <c r="Z99" s="262"/>
      <c r="AA99" s="262"/>
      <c r="AB99" s="262"/>
      <c r="AC99" s="262"/>
      <c r="AD99" s="262"/>
      <c r="AE99" s="262"/>
    </row>
    <row r="100" spans="1:31" x14ac:dyDescent="0.25">
      <c r="A100" s="9"/>
      <c r="B100" s="9"/>
      <c r="C100" s="9"/>
      <c r="D100" s="9"/>
      <c r="E100" s="9"/>
      <c r="F100" s="9"/>
      <c r="G100" s="9"/>
      <c r="H100" s="9"/>
      <c r="I100" s="9"/>
      <c r="J100" s="9"/>
      <c r="K100" s="9"/>
      <c r="L100" s="9"/>
      <c r="M100" s="9"/>
      <c r="N100" s="262"/>
      <c r="O100" s="262"/>
      <c r="P100" s="262"/>
      <c r="Q100" s="262"/>
      <c r="R100" s="262"/>
      <c r="S100" s="262"/>
      <c r="T100" s="262"/>
      <c r="U100" s="262"/>
      <c r="V100" s="262"/>
      <c r="W100" s="262"/>
      <c r="X100" s="262"/>
      <c r="Y100" s="262"/>
      <c r="Z100" s="262"/>
      <c r="AA100" s="262"/>
      <c r="AB100" s="262"/>
      <c r="AC100" s="262"/>
      <c r="AD100" s="262"/>
      <c r="AE100" s="262"/>
    </row>
    <row r="101" spans="1:31" x14ac:dyDescent="0.25">
      <c r="A101" s="9"/>
      <c r="B101" s="9"/>
      <c r="C101" s="9"/>
      <c r="D101" s="9"/>
      <c r="E101" s="9"/>
      <c r="F101" s="9"/>
      <c r="G101" s="9"/>
      <c r="H101" s="9"/>
      <c r="I101" s="9"/>
      <c r="J101" s="9"/>
      <c r="K101" s="9"/>
      <c r="L101" s="9"/>
      <c r="M101" s="9"/>
      <c r="N101" s="262"/>
      <c r="O101" s="262"/>
      <c r="P101" s="262"/>
      <c r="Q101" s="262"/>
      <c r="R101" s="262"/>
      <c r="S101" s="262"/>
      <c r="T101" s="262"/>
      <c r="U101" s="262"/>
      <c r="V101" s="262"/>
      <c r="W101" s="262"/>
      <c r="X101" s="262"/>
      <c r="Y101" s="262"/>
      <c r="Z101" s="262"/>
      <c r="AA101" s="262"/>
      <c r="AB101" s="262"/>
      <c r="AC101" s="262"/>
      <c r="AD101" s="262"/>
      <c r="AE101" s="262"/>
    </row>
    <row r="102" spans="1:31" x14ac:dyDescent="0.25">
      <c r="A102" s="9"/>
      <c r="B102" s="9"/>
      <c r="C102" s="9"/>
      <c r="D102" s="9"/>
      <c r="E102" s="9"/>
      <c r="F102" s="9"/>
      <c r="G102" s="9"/>
      <c r="H102" s="9"/>
      <c r="I102" s="9"/>
      <c r="J102" s="9"/>
      <c r="K102" s="9"/>
      <c r="L102" s="9"/>
      <c r="M102" s="9"/>
      <c r="N102" s="262"/>
      <c r="O102" s="262"/>
      <c r="P102" s="262"/>
      <c r="Q102" s="262"/>
      <c r="R102" s="262"/>
      <c r="S102" s="262"/>
      <c r="T102" s="262"/>
      <c r="U102" s="262"/>
      <c r="V102" s="262"/>
      <c r="W102" s="262"/>
      <c r="X102" s="262"/>
      <c r="Y102" s="262"/>
      <c r="Z102" s="262"/>
      <c r="AA102" s="262"/>
      <c r="AB102" s="262"/>
      <c r="AC102" s="262"/>
      <c r="AD102" s="262"/>
      <c r="AE102" s="262"/>
    </row>
    <row r="103" spans="1:31" x14ac:dyDescent="0.25">
      <c r="A103" s="9"/>
      <c r="B103" s="9"/>
      <c r="C103" s="9"/>
      <c r="D103" s="9"/>
      <c r="E103" s="9"/>
      <c r="F103" s="9"/>
      <c r="G103" s="9"/>
      <c r="H103" s="9"/>
      <c r="I103" s="9"/>
      <c r="J103" s="9"/>
      <c r="K103" s="9"/>
      <c r="L103" s="9"/>
      <c r="M103" s="9"/>
      <c r="N103" s="262"/>
      <c r="O103" s="262"/>
      <c r="P103" s="262"/>
      <c r="Q103" s="262"/>
      <c r="R103" s="262"/>
      <c r="S103" s="262"/>
      <c r="T103" s="262"/>
      <c r="U103" s="262"/>
      <c r="V103" s="262"/>
      <c r="W103" s="262"/>
      <c r="X103" s="262"/>
      <c r="Y103" s="262"/>
      <c r="Z103" s="262"/>
      <c r="AA103" s="262"/>
      <c r="AB103" s="262"/>
      <c r="AC103" s="262"/>
      <c r="AD103" s="262"/>
      <c r="AE103" s="262"/>
    </row>
    <row r="104" spans="1:31" x14ac:dyDescent="0.25">
      <c r="A104" s="9"/>
      <c r="B104" s="9"/>
      <c r="C104" s="9"/>
      <c r="D104" s="9"/>
      <c r="E104" s="9"/>
      <c r="F104" s="9"/>
      <c r="G104" s="9"/>
      <c r="H104" s="9"/>
      <c r="I104" s="9"/>
      <c r="J104" s="9"/>
      <c r="K104" s="9"/>
      <c r="L104" s="9"/>
      <c r="M104" s="9"/>
      <c r="N104" s="262"/>
      <c r="O104" s="262"/>
      <c r="P104" s="262"/>
      <c r="Q104" s="262"/>
      <c r="R104" s="262"/>
      <c r="S104" s="262"/>
      <c r="T104" s="262"/>
      <c r="U104" s="262"/>
      <c r="V104" s="262"/>
      <c r="W104" s="262"/>
      <c r="X104" s="262"/>
      <c r="Y104" s="262"/>
      <c r="Z104" s="262"/>
      <c r="AA104" s="262"/>
      <c r="AB104" s="262"/>
      <c r="AC104" s="262"/>
      <c r="AD104" s="262"/>
      <c r="AE104" s="262"/>
    </row>
    <row r="105" spans="1:31" x14ac:dyDescent="0.25">
      <c r="A105" s="9"/>
      <c r="B105" s="9"/>
      <c r="C105" s="9"/>
      <c r="D105" s="9"/>
      <c r="E105" s="9"/>
      <c r="F105" s="9"/>
      <c r="G105" s="9"/>
      <c r="H105" s="9"/>
      <c r="I105" s="9"/>
      <c r="J105" s="9"/>
      <c r="K105" s="9"/>
      <c r="L105" s="9"/>
      <c r="M105" s="9"/>
      <c r="N105" s="262"/>
      <c r="O105" s="262"/>
      <c r="P105" s="262"/>
      <c r="Q105" s="262"/>
      <c r="R105" s="262"/>
      <c r="S105" s="262"/>
      <c r="T105" s="262"/>
      <c r="U105" s="262"/>
      <c r="V105" s="262"/>
      <c r="W105" s="262"/>
      <c r="X105" s="262"/>
      <c r="Y105" s="262"/>
      <c r="Z105" s="262"/>
      <c r="AA105" s="262"/>
      <c r="AB105" s="262"/>
      <c r="AC105" s="262"/>
      <c r="AD105" s="262"/>
      <c r="AE105" s="262"/>
    </row>
    <row r="106" spans="1:31" x14ac:dyDescent="0.25">
      <c r="A106" s="9"/>
      <c r="B106" s="9"/>
      <c r="C106" s="9"/>
      <c r="D106" s="9"/>
      <c r="E106" s="9"/>
      <c r="F106" s="9"/>
      <c r="G106" s="9"/>
      <c r="H106" s="9"/>
      <c r="I106" s="9"/>
      <c r="J106" s="9"/>
      <c r="K106" s="9"/>
      <c r="L106" s="9"/>
      <c r="M106" s="9"/>
      <c r="N106" s="262"/>
      <c r="O106" s="262"/>
      <c r="P106" s="262"/>
      <c r="Q106" s="262"/>
      <c r="R106" s="262"/>
      <c r="S106" s="262"/>
      <c r="T106" s="262"/>
      <c r="U106" s="262"/>
      <c r="V106" s="262"/>
      <c r="W106" s="262"/>
      <c r="X106" s="262"/>
      <c r="Y106" s="262"/>
      <c r="Z106" s="262"/>
      <c r="AA106" s="262"/>
      <c r="AB106" s="262"/>
      <c r="AC106" s="262"/>
      <c r="AD106" s="262"/>
      <c r="AE106" s="262"/>
    </row>
    <row r="107" spans="1:31" x14ac:dyDescent="0.25">
      <c r="A107" s="9"/>
      <c r="B107" s="9"/>
      <c r="C107" s="9"/>
      <c r="D107" s="9"/>
      <c r="E107" s="9"/>
      <c r="F107" s="9"/>
      <c r="G107" s="9"/>
      <c r="H107" s="9"/>
      <c r="I107" s="9"/>
      <c r="J107" s="9"/>
      <c r="K107" s="9"/>
      <c r="L107" s="9"/>
      <c r="M107" s="9"/>
      <c r="N107" s="262"/>
      <c r="O107" s="262"/>
      <c r="P107" s="262"/>
      <c r="Q107" s="262"/>
      <c r="R107" s="262"/>
      <c r="S107" s="262"/>
      <c r="T107" s="262"/>
      <c r="U107" s="262"/>
      <c r="V107" s="262"/>
      <c r="W107" s="262"/>
      <c r="X107" s="262"/>
      <c r="Y107" s="262"/>
      <c r="Z107" s="262"/>
      <c r="AA107" s="262"/>
      <c r="AB107" s="262"/>
      <c r="AC107" s="262"/>
      <c r="AD107" s="262"/>
      <c r="AE107" s="262"/>
    </row>
    <row r="108" spans="1:31" x14ac:dyDescent="0.25">
      <c r="A108" s="9"/>
      <c r="B108" s="9"/>
      <c r="C108" s="9"/>
      <c r="D108" s="9"/>
      <c r="E108" s="9"/>
      <c r="F108" s="9"/>
      <c r="G108" s="9"/>
      <c r="H108" s="9"/>
      <c r="I108" s="9"/>
      <c r="J108" s="9"/>
      <c r="K108" s="9"/>
      <c r="L108" s="9"/>
      <c r="M108" s="9"/>
      <c r="N108" s="262"/>
      <c r="O108" s="262"/>
      <c r="P108" s="262"/>
      <c r="Q108" s="262"/>
      <c r="R108" s="262"/>
      <c r="S108" s="262"/>
      <c r="T108" s="262"/>
      <c r="U108" s="262"/>
      <c r="V108" s="262"/>
      <c r="W108" s="262"/>
      <c r="X108" s="262"/>
      <c r="Y108" s="262"/>
      <c r="Z108" s="262"/>
      <c r="AA108" s="262"/>
      <c r="AB108" s="262"/>
      <c r="AC108" s="262"/>
      <c r="AD108" s="262"/>
      <c r="AE108" s="262"/>
    </row>
    <row r="109" spans="1:31" x14ac:dyDescent="0.25">
      <c r="A109" s="9"/>
      <c r="B109" s="9"/>
      <c r="C109" s="9"/>
      <c r="D109" s="9"/>
      <c r="E109" s="9"/>
      <c r="F109" s="9"/>
      <c r="G109" s="9"/>
      <c r="H109" s="9"/>
      <c r="I109" s="9"/>
      <c r="J109" s="9"/>
      <c r="K109" s="9"/>
      <c r="L109" s="9"/>
      <c r="M109" s="9"/>
      <c r="N109" s="262"/>
      <c r="O109" s="262"/>
      <c r="P109" s="262"/>
      <c r="Q109" s="262"/>
      <c r="R109" s="262"/>
      <c r="S109" s="262"/>
      <c r="T109" s="262"/>
      <c r="U109" s="262"/>
      <c r="V109" s="262"/>
      <c r="W109" s="262"/>
      <c r="X109" s="262"/>
      <c r="Y109" s="262"/>
      <c r="Z109" s="262"/>
      <c r="AA109" s="262"/>
      <c r="AB109" s="262"/>
      <c r="AC109" s="262"/>
      <c r="AD109" s="262"/>
      <c r="AE109" s="262"/>
    </row>
    <row r="110" spans="1:31" x14ac:dyDescent="0.25">
      <c r="A110" s="9"/>
      <c r="B110" s="9"/>
      <c r="C110" s="9"/>
      <c r="D110" s="9"/>
      <c r="E110" s="9"/>
      <c r="F110" s="9"/>
      <c r="G110" s="9"/>
      <c r="H110" s="9"/>
      <c r="I110" s="9"/>
      <c r="J110" s="9"/>
      <c r="K110" s="9"/>
      <c r="L110" s="9"/>
      <c r="M110" s="9"/>
      <c r="N110" s="262"/>
      <c r="O110" s="262"/>
      <c r="P110" s="262"/>
      <c r="Q110" s="262"/>
      <c r="R110" s="262"/>
      <c r="S110" s="262"/>
      <c r="T110" s="262"/>
      <c r="U110" s="262"/>
      <c r="V110" s="262"/>
      <c r="W110" s="262"/>
      <c r="X110" s="262"/>
      <c r="Y110" s="262"/>
      <c r="Z110" s="262"/>
      <c r="AA110" s="262"/>
      <c r="AB110" s="262"/>
      <c r="AC110" s="262"/>
      <c r="AD110" s="262"/>
      <c r="AE110" s="262"/>
    </row>
    <row r="111" spans="1:31" x14ac:dyDescent="0.25">
      <c r="A111" s="9"/>
      <c r="B111" s="9"/>
      <c r="C111" s="9"/>
      <c r="D111" s="9"/>
      <c r="E111" s="9"/>
      <c r="F111" s="9"/>
      <c r="G111" s="9"/>
      <c r="H111" s="9"/>
      <c r="I111" s="9"/>
      <c r="J111" s="9"/>
      <c r="K111" s="9"/>
      <c r="L111" s="9"/>
      <c r="M111" s="9"/>
      <c r="N111" s="262"/>
      <c r="O111" s="262"/>
      <c r="P111" s="262"/>
      <c r="Q111" s="262"/>
      <c r="R111" s="262"/>
      <c r="S111" s="262"/>
      <c r="T111" s="262"/>
      <c r="U111" s="262"/>
      <c r="V111" s="262"/>
      <c r="W111" s="262"/>
      <c r="X111" s="262"/>
      <c r="Y111" s="262"/>
      <c r="Z111" s="262"/>
      <c r="AA111" s="262"/>
      <c r="AB111" s="262"/>
      <c r="AC111" s="262"/>
      <c r="AD111" s="262"/>
      <c r="AE111" s="262"/>
    </row>
    <row r="112" spans="1:31" x14ac:dyDescent="0.25">
      <c r="A112" s="9"/>
      <c r="B112" s="9"/>
      <c r="C112" s="9"/>
      <c r="D112" s="9"/>
      <c r="E112" s="9"/>
      <c r="F112" s="9"/>
      <c r="G112" s="9"/>
      <c r="H112" s="9"/>
      <c r="I112" s="9"/>
      <c r="J112" s="9"/>
      <c r="K112" s="9"/>
      <c r="L112" s="9"/>
      <c r="M112" s="9"/>
      <c r="N112" s="262"/>
      <c r="O112" s="262"/>
      <c r="P112" s="262"/>
      <c r="Q112" s="262"/>
      <c r="R112" s="262"/>
      <c r="S112" s="262"/>
      <c r="T112" s="262"/>
      <c r="U112" s="262"/>
      <c r="V112" s="262"/>
      <c r="W112" s="262"/>
      <c r="X112" s="262"/>
      <c r="Y112" s="262"/>
      <c r="Z112" s="262"/>
      <c r="AA112" s="262"/>
      <c r="AB112" s="262"/>
      <c r="AC112" s="262"/>
      <c r="AD112" s="262"/>
      <c r="AE112" s="262"/>
    </row>
    <row r="113" spans="1:31" x14ac:dyDescent="0.25">
      <c r="A113" s="9"/>
      <c r="B113" s="9"/>
      <c r="C113" s="9"/>
      <c r="D113" s="9"/>
      <c r="E113" s="9"/>
      <c r="F113" s="9"/>
      <c r="G113" s="9"/>
      <c r="H113" s="9"/>
      <c r="I113" s="9"/>
      <c r="J113" s="9"/>
      <c r="K113" s="9"/>
      <c r="L113" s="9"/>
      <c r="M113" s="9"/>
      <c r="N113" s="262"/>
      <c r="O113" s="262"/>
      <c r="P113" s="262"/>
      <c r="Q113" s="262"/>
      <c r="R113" s="262"/>
      <c r="S113" s="262"/>
      <c r="T113" s="262"/>
      <c r="U113" s="262"/>
      <c r="V113" s="262"/>
      <c r="W113" s="262"/>
      <c r="X113" s="262"/>
      <c r="Y113" s="262"/>
      <c r="Z113" s="262"/>
      <c r="AA113" s="262"/>
      <c r="AB113" s="262"/>
      <c r="AC113" s="262"/>
      <c r="AD113" s="262"/>
      <c r="AE113" s="262"/>
    </row>
    <row r="114" spans="1:31" x14ac:dyDescent="0.25">
      <c r="A114" s="9"/>
      <c r="B114" s="9"/>
      <c r="C114" s="9"/>
      <c r="D114" s="9"/>
      <c r="E114" s="9"/>
      <c r="F114" s="9"/>
      <c r="G114" s="9"/>
      <c r="H114" s="9"/>
      <c r="I114" s="9"/>
      <c r="J114" s="9"/>
      <c r="K114" s="9"/>
      <c r="L114" s="9"/>
      <c r="M114" s="9"/>
      <c r="N114" s="262"/>
      <c r="O114" s="262"/>
      <c r="P114" s="262"/>
      <c r="Q114" s="262"/>
      <c r="R114" s="262"/>
      <c r="S114" s="262"/>
      <c r="T114" s="262"/>
      <c r="U114" s="262"/>
      <c r="V114" s="262"/>
      <c r="W114" s="262"/>
      <c r="X114" s="262"/>
      <c r="Y114" s="262"/>
      <c r="Z114" s="262"/>
      <c r="AA114" s="262"/>
      <c r="AB114" s="262"/>
      <c r="AC114" s="262"/>
      <c r="AD114" s="262"/>
      <c r="AE114" s="262"/>
    </row>
    <row r="115" spans="1:31" x14ac:dyDescent="0.25">
      <c r="A115" s="9"/>
      <c r="B115" s="9"/>
      <c r="C115" s="9"/>
      <c r="D115" s="9"/>
      <c r="E115" s="9"/>
      <c r="F115" s="9"/>
      <c r="G115" s="9"/>
      <c r="H115" s="9"/>
      <c r="I115" s="9"/>
      <c r="J115" s="9"/>
      <c r="K115" s="9"/>
      <c r="L115" s="9"/>
      <c r="M115" s="9"/>
      <c r="N115" s="262"/>
      <c r="O115" s="262"/>
      <c r="P115" s="262"/>
      <c r="Q115" s="262"/>
      <c r="R115" s="262"/>
      <c r="S115" s="262"/>
      <c r="T115" s="262"/>
      <c r="U115" s="262"/>
      <c r="V115" s="262"/>
      <c r="W115" s="262"/>
      <c r="X115" s="262"/>
      <c r="Y115" s="262"/>
      <c r="Z115" s="262"/>
      <c r="AA115" s="262"/>
      <c r="AB115" s="262"/>
      <c r="AC115" s="262"/>
      <c r="AD115" s="262"/>
      <c r="AE115" s="262"/>
    </row>
    <row r="116" spans="1:31" x14ac:dyDescent="0.25">
      <c r="A116" s="9"/>
      <c r="B116" s="9"/>
      <c r="C116" s="9"/>
      <c r="D116" s="9"/>
      <c r="E116" s="9"/>
      <c r="F116" s="9"/>
      <c r="G116" s="9"/>
      <c r="H116" s="9"/>
      <c r="I116" s="9"/>
      <c r="J116" s="9"/>
      <c r="K116" s="9"/>
      <c r="L116" s="9"/>
      <c r="M116" s="9"/>
      <c r="N116" s="262"/>
      <c r="O116" s="262"/>
      <c r="P116" s="262"/>
      <c r="Q116" s="262"/>
      <c r="R116" s="262"/>
      <c r="S116" s="262"/>
      <c r="T116" s="262"/>
      <c r="U116" s="262"/>
      <c r="V116" s="262"/>
      <c r="W116" s="262"/>
      <c r="X116" s="262"/>
      <c r="Y116" s="262"/>
      <c r="Z116" s="262"/>
      <c r="AA116" s="262"/>
      <c r="AB116" s="262"/>
      <c r="AC116" s="262"/>
      <c r="AD116" s="262"/>
      <c r="AE116" s="262"/>
    </row>
    <row r="117" spans="1:31" x14ac:dyDescent="0.25">
      <c r="A117" s="9"/>
      <c r="B117" s="9"/>
      <c r="C117" s="9"/>
      <c r="D117" s="9"/>
      <c r="E117" s="9"/>
      <c r="F117" s="9"/>
      <c r="G117" s="9"/>
      <c r="H117" s="9"/>
      <c r="I117" s="9"/>
      <c r="J117" s="9"/>
      <c r="K117" s="9"/>
      <c r="L117" s="9"/>
      <c r="M117" s="9"/>
      <c r="N117" s="262"/>
      <c r="O117" s="262"/>
      <c r="P117" s="262"/>
      <c r="Q117" s="262"/>
      <c r="R117" s="262"/>
      <c r="S117" s="262"/>
      <c r="T117" s="262"/>
      <c r="U117" s="262"/>
      <c r="V117" s="262"/>
      <c r="W117" s="262"/>
      <c r="X117" s="262"/>
      <c r="Y117" s="262"/>
      <c r="Z117" s="262"/>
      <c r="AA117" s="262"/>
      <c r="AB117" s="262"/>
      <c r="AC117" s="262"/>
      <c r="AD117" s="262"/>
      <c r="AE117" s="262"/>
    </row>
    <row r="118" spans="1:31" x14ac:dyDescent="0.25">
      <c r="A118" s="9"/>
      <c r="B118" s="9"/>
      <c r="C118" s="9"/>
      <c r="D118" s="9"/>
      <c r="E118" s="9"/>
      <c r="F118" s="9"/>
      <c r="G118" s="9"/>
      <c r="H118" s="9"/>
      <c r="I118" s="9"/>
      <c r="J118" s="9"/>
      <c r="K118" s="9"/>
      <c r="L118" s="9"/>
      <c r="M118" s="9"/>
      <c r="N118" s="262"/>
      <c r="O118" s="262"/>
      <c r="P118" s="262"/>
      <c r="Q118" s="262"/>
      <c r="R118" s="262"/>
      <c r="S118" s="262"/>
      <c r="T118" s="262"/>
      <c r="U118" s="262"/>
      <c r="V118" s="262"/>
      <c r="W118" s="262"/>
      <c r="X118" s="262"/>
      <c r="Y118" s="262"/>
      <c r="Z118" s="262"/>
      <c r="AA118" s="262"/>
      <c r="AB118" s="262"/>
      <c r="AC118" s="262"/>
      <c r="AD118" s="262"/>
      <c r="AE118" s="262"/>
    </row>
    <row r="119" spans="1:31" x14ac:dyDescent="0.25">
      <c r="A119" s="9"/>
      <c r="B119" s="9"/>
      <c r="C119" s="9"/>
      <c r="D119" s="9"/>
      <c r="E119" s="9"/>
      <c r="F119" s="9"/>
      <c r="G119" s="9"/>
      <c r="H119" s="9"/>
      <c r="I119" s="9"/>
      <c r="J119" s="9"/>
      <c r="K119" s="9"/>
      <c r="L119" s="9"/>
      <c r="M119" s="9"/>
      <c r="N119" s="262"/>
      <c r="O119" s="262"/>
      <c r="P119" s="262"/>
      <c r="Q119" s="262"/>
      <c r="R119" s="262"/>
      <c r="S119" s="262"/>
      <c r="T119" s="262"/>
      <c r="U119" s="262"/>
      <c r="V119" s="262"/>
      <c r="W119" s="262"/>
      <c r="X119" s="262"/>
      <c r="Y119" s="262"/>
      <c r="Z119" s="262"/>
      <c r="AA119" s="262"/>
      <c r="AB119" s="262"/>
      <c r="AC119" s="262"/>
      <c r="AD119" s="262"/>
      <c r="AE119" s="262"/>
    </row>
    <row r="120" spans="1:31" x14ac:dyDescent="0.25">
      <c r="A120" s="9"/>
      <c r="B120" s="9"/>
      <c r="C120" s="9"/>
      <c r="D120" s="9"/>
      <c r="E120" s="9"/>
      <c r="F120" s="9"/>
      <c r="G120" s="9"/>
      <c r="H120" s="9"/>
      <c r="I120" s="9"/>
      <c r="J120" s="9"/>
      <c r="K120" s="9"/>
      <c r="L120" s="9"/>
      <c r="M120" s="9"/>
      <c r="N120" s="262"/>
      <c r="O120" s="262"/>
      <c r="P120" s="262"/>
      <c r="Q120" s="262"/>
      <c r="R120" s="262"/>
      <c r="S120" s="262"/>
      <c r="T120" s="262"/>
      <c r="U120" s="262"/>
      <c r="V120" s="262"/>
      <c r="W120" s="262"/>
      <c r="X120" s="262"/>
      <c r="Y120" s="262"/>
      <c r="Z120" s="262"/>
      <c r="AA120" s="262"/>
      <c r="AB120" s="262"/>
      <c r="AC120" s="262"/>
      <c r="AD120" s="262"/>
      <c r="AE120" s="262"/>
    </row>
    <row r="121" spans="1:31" x14ac:dyDescent="0.25">
      <c r="A121" s="9"/>
      <c r="B121" s="9"/>
      <c r="C121" s="9"/>
      <c r="D121" s="9"/>
      <c r="E121" s="9"/>
      <c r="F121" s="9"/>
      <c r="G121" s="9"/>
      <c r="H121" s="9"/>
      <c r="I121" s="9"/>
      <c r="J121" s="9"/>
      <c r="K121" s="9"/>
      <c r="L121" s="9"/>
      <c r="M121" s="9"/>
      <c r="N121" s="262"/>
      <c r="O121" s="262"/>
      <c r="P121" s="262"/>
      <c r="Q121" s="262"/>
      <c r="R121" s="262"/>
      <c r="S121" s="262"/>
      <c r="T121" s="262"/>
      <c r="U121" s="262"/>
      <c r="V121" s="262"/>
      <c r="W121" s="262"/>
      <c r="X121" s="262"/>
      <c r="Y121" s="262"/>
      <c r="Z121" s="262"/>
      <c r="AA121" s="262"/>
      <c r="AB121" s="262"/>
      <c r="AC121" s="262"/>
      <c r="AD121" s="262"/>
      <c r="AE121" s="262"/>
    </row>
    <row r="122" spans="1:31" x14ac:dyDescent="0.25">
      <c r="A122" s="9"/>
      <c r="B122" s="9"/>
      <c r="C122" s="9"/>
      <c r="D122" s="9"/>
      <c r="E122" s="9"/>
      <c r="F122" s="9"/>
      <c r="G122" s="9"/>
      <c r="H122" s="9"/>
      <c r="I122" s="9"/>
      <c r="J122" s="9"/>
      <c r="K122" s="9"/>
      <c r="L122" s="9"/>
      <c r="M122" s="9"/>
      <c r="N122" s="262"/>
      <c r="O122" s="262"/>
      <c r="P122" s="262"/>
      <c r="Q122" s="262"/>
      <c r="R122" s="262"/>
      <c r="S122" s="262"/>
      <c r="T122" s="262"/>
      <c r="U122" s="262"/>
      <c r="V122" s="262"/>
      <c r="W122" s="262"/>
      <c r="X122" s="262"/>
      <c r="Y122" s="262"/>
      <c r="Z122" s="262"/>
      <c r="AA122" s="262"/>
      <c r="AB122" s="262"/>
      <c r="AC122" s="262"/>
      <c r="AD122" s="262"/>
      <c r="AE122" s="262"/>
    </row>
    <row r="123" spans="1:31" x14ac:dyDescent="0.25">
      <c r="A123" s="9"/>
      <c r="B123" s="9"/>
      <c r="C123" s="9"/>
      <c r="D123" s="9"/>
      <c r="E123" s="9"/>
      <c r="F123" s="9"/>
      <c r="G123" s="9"/>
      <c r="H123" s="9"/>
      <c r="I123" s="9"/>
      <c r="J123" s="9"/>
      <c r="K123" s="9"/>
      <c r="L123" s="9"/>
      <c r="M123" s="9"/>
      <c r="N123" s="262"/>
      <c r="O123" s="262"/>
      <c r="P123" s="262"/>
      <c r="Q123" s="262"/>
      <c r="R123" s="262"/>
      <c r="S123" s="262"/>
      <c r="T123" s="262"/>
      <c r="U123" s="262"/>
      <c r="V123" s="262"/>
      <c r="W123" s="262"/>
      <c r="X123" s="262"/>
      <c r="Y123" s="262"/>
      <c r="Z123" s="262"/>
      <c r="AA123" s="262"/>
      <c r="AB123" s="262"/>
      <c r="AC123" s="262"/>
      <c r="AD123" s="262"/>
      <c r="AE123" s="262"/>
    </row>
    <row r="124" spans="1:31" x14ac:dyDescent="0.25">
      <c r="A124" s="9"/>
      <c r="B124" s="9"/>
      <c r="C124" s="9"/>
      <c r="D124" s="9"/>
      <c r="E124" s="9"/>
      <c r="F124" s="9"/>
      <c r="G124" s="9"/>
      <c r="H124" s="9"/>
      <c r="I124" s="9"/>
      <c r="J124" s="9"/>
      <c r="K124" s="9"/>
      <c r="L124" s="9"/>
      <c r="M124" s="9"/>
      <c r="N124" s="262"/>
      <c r="O124" s="262"/>
      <c r="P124" s="262"/>
      <c r="Q124" s="262"/>
      <c r="R124" s="262"/>
      <c r="S124" s="262"/>
      <c r="T124" s="262"/>
      <c r="U124" s="262"/>
      <c r="V124" s="262"/>
      <c r="W124" s="262"/>
      <c r="X124" s="262"/>
      <c r="Y124" s="262"/>
      <c r="Z124" s="262"/>
      <c r="AA124" s="262"/>
      <c r="AB124" s="262"/>
      <c r="AC124" s="262"/>
      <c r="AD124" s="262"/>
      <c r="AE124" s="262"/>
    </row>
    <row r="125" spans="1:31" x14ac:dyDescent="0.25">
      <c r="A125" s="9"/>
      <c r="B125" s="9"/>
      <c r="C125" s="9"/>
      <c r="D125" s="9"/>
      <c r="E125" s="9"/>
      <c r="F125" s="9"/>
      <c r="G125" s="9"/>
      <c r="H125" s="9"/>
      <c r="I125" s="9"/>
      <c r="J125" s="9"/>
      <c r="K125" s="9"/>
      <c r="L125" s="9"/>
      <c r="M125" s="9"/>
      <c r="N125" s="262"/>
      <c r="O125" s="262"/>
      <c r="P125" s="262"/>
      <c r="Q125" s="262"/>
      <c r="R125" s="262"/>
      <c r="S125" s="262"/>
      <c r="T125" s="262"/>
      <c r="U125" s="262"/>
      <c r="V125" s="262"/>
      <c r="W125" s="262"/>
      <c r="X125" s="262"/>
      <c r="Y125" s="262"/>
      <c r="Z125" s="262"/>
      <c r="AA125" s="262"/>
      <c r="AB125" s="262"/>
      <c r="AC125" s="262"/>
      <c r="AD125" s="262"/>
      <c r="AE125" s="262"/>
    </row>
    <row r="126" spans="1:31" x14ac:dyDescent="0.25">
      <c r="A126" s="9"/>
      <c r="B126" s="9"/>
      <c r="C126" s="9"/>
      <c r="D126" s="9"/>
      <c r="E126" s="9"/>
      <c r="F126" s="9"/>
      <c r="G126" s="9"/>
      <c r="H126" s="9"/>
      <c r="I126" s="9"/>
      <c r="J126" s="9"/>
      <c r="K126" s="9"/>
      <c r="L126" s="9"/>
      <c r="M126" s="9"/>
      <c r="N126" s="262"/>
      <c r="O126" s="262"/>
      <c r="P126" s="262"/>
      <c r="Q126" s="262"/>
      <c r="R126" s="262"/>
      <c r="S126" s="262"/>
      <c r="T126" s="262"/>
      <c r="U126" s="262"/>
      <c r="V126" s="262"/>
      <c r="W126" s="262"/>
      <c r="X126" s="262"/>
      <c r="Y126" s="262"/>
      <c r="Z126" s="262"/>
      <c r="AA126" s="262"/>
      <c r="AB126" s="262"/>
      <c r="AC126" s="262"/>
      <c r="AD126" s="262"/>
      <c r="AE126" s="262"/>
    </row>
    <row r="127" spans="1:31" x14ac:dyDescent="0.25">
      <c r="A127" s="9"/>
      <c r="B127" s="9"/>
      <c r="C127" s="9"/>
      <c r="D127" s="9"/>
      <c r="E127" s="9"/>
      <c r="F127" s="9"/>
      <c r="G127" s="9"/>
      <c r="H127" s="9"/>
      <c r="I127" s="9"/>
      <c r="J127" s="9"/>
      <c r="K127" s="9"/>
      <c r="L127" s="9"/>
      <c r="M127" s="9"/>
      <c r="N127" s="262"/>
      <c r="O127" s="262"/>
      <c r="P127" s="262"/>
      <c r="Q127" s="262"/>
      <c r="R127" s="262"/>
      <c r="S127" s="262"/>
      <c r="T127" s="262"/>
      <c r="U127" s="262"/>
      <c r="V127" s="262"/>
      <c r="W127" s="262"/>
      <c r="X127" s="262"/>
      <c r="Y127" s="262"/>
      <c r="Z127" s="262"/>
      <c r="AA127" s="262"/>
      <c r="AB127" s="262"/>
      <c r="AC127" s="262"/>
      <c r="AD127" s="262"/>
      <c r="AE127" s="262"/>
    </row>
    <row r="128" spans="1:31" x14ac:dyDescent="0.25">
      <c r="A128" s="9"/>
      <c r="B128" s="9"/>
      <c r="C128" s="9"/>
      <c r="D128" s="9"/>
      <c r="E128" s="9"/>
      <c r="F128" s="9"/>
      <c r="G128" s="9"/>
      <c r="H128" s="9"/>
      <c r="I128" s="9"/>
      <c r="J128" s="9"/>
      <c r="K128" s="9"/>
      <c r="L128" s="9"/>
      <c r="M128" s="9"/>
      <c r="N128" s="262"/>
      <c r="O128" s="262"/>
      <c r="P128" s="262"/>
      <c r="Q128" s="262"/>
      <c r="R128" s="262"/>
      <c r="S128" s="262"/>
      <c r="T128" s="262"/>
      <c r="U128" s="262"/>
      <c r="V128" s="262"/>
      <c r="W128" s="262"/>
      <c r="X128" s="262"/>
      <c r="Y128" s="262"/>
      <c r="Z128" s="262"/>
      <c r="AA128" s="262"/>
      <c r="AB128" s="262"/>
      <c r="AC128" s="262"/>
      <c r="AD128" s="262"/>
      <c r="AE128" s="262"/>
    </row>
    <row r="129" spans="1:31" x14ac:dyDescent="0.25">
      <c r="A129" s="9"/>
      <c r="B129" s="9"/>
      <c r="C129" s="9"/>
      <c r="D129" s="9"/>
      <c r="E129" s="9"/>
      <c r="F129" s="9"/>
      <c r="G129" s="9"/>
      <c r="H129" s="9"/>
      <c r="I129" s="9"/>
      <c r="J129" s="9"/>
      <c r="K129" s="9"/>
      <c r="L129" s="9"/>
      <c r="M129" s="9"/>
      <c r="N129" s="262"/>
      <c r="O129" s="262"/>
      <c r="P129" s="262"/>
      <c r="Q129" s="262"/>
      <c r="R129" s="262"/>
      <c r="S129" s="262"/>
      <c r="T129" s="262"/>
      <c r="U129" s="262"/>
      <c r="V129" s="262"/>
      <c r="W129" s="262"/>
      <c r="X129" s="262"/>
      <c r="Y129" s="262"/>
      <c r="Z129" s="262"/>
      <c r="AA129" s="262"/>
      <c r="AB129" s="262"/>
      <c r="AC129" s="262"/>
      <c r="AD129" s="262"/>
      <c r="AE129" s="262"/>
    </row>
    <row r="130" spans="1:31" x14ac:dyDescent="0.25">
      <c r="A130" s="9"/>
      <c r="B130" s="9"/>
      <c r="C130" s="9"/>
      <c r="D130" s="9"/>
      <c r="E130" s="9"/>
      <c r="F130" s="9"/>
      <c r="G130" s="9"/>
      <c r="H130" s="9"/>
      <c r="I130" s="9"/>
      <c r="J130" s="9"/>
      <c r="K130" s="9"/>
      <c r="L130" s="9"/>
      <c r="M130" s="9"/>
      <c r="N130" s="262"/>
      <c r="O130" s="262"/>
      <c r="P130" s="262"/>
      <c r="Q130" s="262"/>
      <c r="R130" s="262"/>
      <c r="S130" s="262"/>
      <c r="T130" s="262"/>
      <c r="U130" s="262"/>
      <c r="V130" s="262"/>
      <c r="W130" s="262"/>
      <c r="X130" s="262"/>
      <c r="Y130" s="262"/>
      <c r="Z130" s="262"/>
      <c r="AA130" s="262"/>
      <c r="AB130" s="262"/>
      <c r="AC130" s="262"/>
      <c r="AD130" s="262"/>
      <c r="AE130" s="262"/>
    </row>
    <row r="131" spans="1:31" x14ac:dyDescent="0.25">
      <c r="A131" s="9"/>
      <c r="B131" s="9"/>
      <c r="C131" s="9"/>
      <c r="D131" s="9"/>
      <c r="E131" s="9"/>
      <c r="F131" s="9"/>
      <c r="G131" s="9"/>
      <c r="H131" s="9"/>
      <c r="I131" s="9"/>
      <c r="J131" s="9"/>
      <c r="K131" s="9"/>
      <c r="L131" s="9"/>
      <c r="M131" s="9"/>
      <c r="N131" s="262"/>
      <c r="O131" s="262"/>
      <c r="P131" s="262"/>
      <c r="Q131" s="262"/>
      <c r="R131" s="262"/>
      <c r="S131" s="262"/>
      <c r="T131" s="262"/>
      <c r="U131" s="262"/>
      <c r="V131" s="262"/>
      <c r="W131" s="262"/>
      <c r="X131" s="262"/>
      <c r="Y131" s="262"/>
      <c r="Z131" s="262"/>
      <c r="AA131" s="262"/>
      <c r="AB131" s="262"/>
      <c r="AC131" s="262"/>
      <c r="AD131" s="262"/>
      <c r="AE131" s="262"/>
    </row>
    <row r="132" spans="1:31" x14ac:dyDescent="0.25">
      <c r="A132" s="9"/>
      <c r="B132" s="9"/>
      <c r="C132" s="9"/>
      <c r="D132" s="9"/>
      <c r="E132" s="9"/>
      <c r="F132" s="9"/>
      <c r="G132" s="9"/>
      <c r="H132" s="9"/>
      <c r="I132" s="9"/>
      <c r="J132" s="9"/>
      <c r="K132" s="9"/>
      <c r="L132" s="9"/>
      <c r="M132" s="9"/>
      <c r="N132" s="262"/>
      <c r="O132" s="262"/>
      <c r="P132" s="262"/>
      <c r="Q132" s="262"/>
      <c r="R132" s="262"/>
      <c r="S132" s="262"/>
      <c r="T132" s="262"/>
      <c r="U132" s="262"/>
      <c r="V132" s="262"/>
      <c r="W132" s="262"/>
      <c r="X132" s="262"/>
      <c r="Y132" s="262"/>
      <c r="Z132" s="262"/>
      <c r="AA132" s="262"/>
      <c r="AB132" s="262"/>
      <c r="AC132" s="262"/>
      <c r="AD132" s="262"/>
      <c r="AE132" s="262"/>
    </row>
    <row r="133" spans="1:31" x14ac:dyDescent="0.25">
      <c r="A133" s="9"/>
      <c r="B133" s="9"/>
      <c r="C133" s="9"/>
      <c r="D133" s="9"/>
      <c r="E133" s="9"/>
      <c r="F133" s="9"/>
      <c r="G133" s="9"/>
      <c r="H133" s="9"/>
      <c r="I133" s="9"/>
      <c r="J133" s="9"/>
      <c r="K133" s="9"/>
      <c r="L133" s="9"/>
      <c r="M133" s="9"/>
      <c r="N133" s="262"/>
      <c r="O133" s="262"/>
      <c r="P133" s="262"/>
      <c r="Q133" s="262"/>
      <c r="R133" s="262"/>
      <c r="S133" s="262"/>
      <c r="T133" s="262"/>
      <c r="U133" s="262"/>
      <c r="V133" s="262"/>
      <c r="W133" s="262"/>
      <c r="X133" s="262"/>
      <c r="Y133" s="262"/>
      <c r="Z133" s="262"/>
      <c r="AA133" s="262"/>
      <c r="AB133" s="262"/>
      <c r="AC133" s="262"/>
      <c r="AD133" s="262"/>
      <c r="AE133" s="262"/>
    </row>
    <row r="134" spans="1:31" x14ac:dyDescent="0.25">
      <c r="A134" s="9"/>
      <c r="B134" s="9"/>
      <c r="C134" s="9"/>
      <c r="D134" s="9"/>
      <c r="E134" s="9"/>
      <c r="F134" s="9"/>
      <c r="G134" s="9"/>
      <c r="H134" s="9"/>
      <c r="I134" s="9"/>
      <c r="J134" s="9"/>
      <c r="K134" s="9"/>
      <c r="L134" s="9"/>
      <c r="M134" s="9"/>
      <c r="N134" s="262"/>
      <c r="O134" s="262"/>
      <c r="P134" s="262"/>
      <c r="Q134" s="262"/>
      <c r="R134" s="262"/>
      <c r="S134" s="262"/>
      <c r="T134" s="262"/>
      <c r="U134" s="262"/>
      <c r="V134" s="262"/>
      <c r="W134" s="262"/>
      <c r="X134" s="262"/>
      <c r="Y134" s="262"/>
      <c r="Z134" s="262"/>
      <c r="AA134" s="262"/>
      <c r="AB134" s="262"/>
      <c r="AC134" s="262"/>
      <c r="AD134" s="262"/>
      <c r="AE134" s="262"/>
    </row>
    <row r="135" spans="1:31" x14ac:dyDescent="0.25">
      <c r="A135" s="9"/>
      <c r="B135" s="9"/>
      <c r="C135" s="9"/>
      <c r="D135" s="9"/>
      <c r="E135" s="9"/>
      <c r="F135" s="9"/>
      <c r="G135" s="9"/>
      <c r="H135" s="9"/>
      <c r="I135" s="9"/>
      <c r="J135" s="9"/>
      <c r="K135" s="9"/>
      <c r="L135" s="9"/>
      <c r="M135" s="9"/>
      <c r="N135" s="262"/>
      <c r="O135" s="262"/>
      <c r="P135" s="262"/>
      <c r="Q135" s="262"/>
      <c r="R135" s="262"/>
      <c r="S135" s="262"/>
      <c r="T135" s="262"/>
      <c r="U135" s="262"/>
      <c r="V135" s="262"/>
      <c r="W135" s="262"/>
      <c r="X135" s="262"/>
      <c r="Y135" s="262"/>
      <c r="Z135" s="262"/>
      <c r="AA135" s="262"/>
      <c r="AB135" s="262"/>
      <c r="AC135" s="262"/>
      <c r="AD135" s="262"/>
      <c r="AE135" s="262"/>
    </row>
    <row r="136" spans="1:31" x14ac:dyDescent="0.25">
      <c r="A136" s="9"/>
      <c r="B136" s="9"/>
      <c r="C136" s="9"/>
      <c r="D136" s="9"/>
      <c r="E136" s="9"/>
      <c r="F136" s="9"/>
      <c r="G136" s="9"/>
      <c r="H136" s="9"/>
      <c r="I136" s="9"/>
      <c r="J136" s="9"/>
      <c r="K136" s="9"/>
      <c r="L136" s="9"/>
      <c r="M136" s="9"/>
      <c r="N136" s="262"/>
      <c r="O136" s="262"/>
      <c r="P136" s="262"/>
      <c r="Q136" s="262"/>
      <c r="R136" s="262"/>
      <c r="S136" s="262"/>
      <c r="T136" s="262"/>
      <c r="U136" s="262"/>
      <c r="V136" s="262"/>
      <c r="W136" s="262"/>
      <c r="X136" s="262"/>
      <c r="Y136" s="262"/>
      <c r="Z136" s="262"/>
      <c r="AA136" s="262"/>
      <c r="AB136" s="262"/>
      <c r="AC136" s="262"/>
      <c r="AD136" s="262"/>
      <c r="AE136" s="262"/>
    </row>
    <row r="137" spans="1:31" x14ac:dyDescent="0.25">
      <c r="A137" s="9"/>
      <c r="B137" s="9"/>
      <c r="C137" s="9"/>
      <c r="D137" s="9"/>
      <c r="E137" s="9"/>
      <c r="F137" s="9"/>
      <c r="G137" s="9"/>
      <c r="H137" s="9"/>
      <c r="I137" s="9"/>
      <c r="J137" s="9"/>
      <c r="K137" s="9"/>
      <c r="L137" s="9"/>
      <c r="M137" s="9"/>
      <c r="N137" s="262"/>
      <c r="O137" s="262"/>
      <c r="P137" s="262"/>
      <c r="Q137" s="262"/>
      <c r="R137" s="262"/>
      <c r="S137" s="262"/>
      <c r="T137" s="262"/>
      <c r="U137" s="262"/>
      <c r="V137" s="262"/>
      <c r="W137" s="262"/>
      <c r="X137" s="262"/>
      <c r="Y137" s="262"/>
      <c r="Z137" s="262"/>
      <c r="AA137" s="262"/>
      <c r="AB137" s="262"/>
      <c r="AC137" s="262"/>
      <c r="AD137" s="262"/>
      <c r="AE137" s="262"/>
    </row>
    <row r="138" spans="1:31" x14ac:dyDescent="0.25">
      <c r="A138" s="9"/>
      <c r="B138" s="9"/>
      <c r="C138" s="9"/>
      <c r="D138" s="9"/>
      <c r="E138" s="9"/>
      <c r="F138" s="9"/>
      <c r="G138" s="9"/>
      <c r="H138" s="9"/>
      <c r="I138" s="9"/>
      <c r="J138" s="9"/>
      <c r="K138" s="9"/>
      <c r="L138" s="9"/>
      <c r="M138" s="9"/>
      <c r="N138" s="262"/>
      <c r="O138" s="262"/>
      <c r="P138" s="262"/>
      <c r="Q138" s="262"/>
      <c r="R138" s="262"/>
      <c r="S138" s="262"/>
      <c r="T138" s="262"/>
      <c r="U138" s="262"/>
      <c r="V138" s="262"/>
      <c r="W138" s="262"/>
      <c r="X138" s="262"/>
      <c r="Y138" s="262"/>
      <c r="Z138" s="262"/>
      <c r="AA138" s="262"/>
      <c r="AB138" s="262"/>
      <c r="AC138" s="262"/>
      <c r="AD138" s="262"/>
      <c r="AE138" s="262"/>
    </row>
    <row r="139" spans="1:31" x14ac:dyDescent="0.25">
      <c r="A139" s="9"/>
      <c r="B139" s="9"/>
      <c r="C139" s="9"/>
      <c r="D139" s="9"/>
      <c r="E139" s="9"/>
      <c r="F139" s="9"/>
      <c r="G139" s="9"/>
      <c r="H139" s="9"/>
      <c r="I139" s="9"/>
      <c r="J139" s="9"/>
      <c r="K139" s="9"/>
      <c r="L139" s="9"/>
      <c r="M139" s="9"/>
      <c r="N139" s="262"/>
      <c r="O139" s="262"/>
      <c r="P139" s="262"/>
      <c r="Q139" s="262"/>
      <c r="R139" s="262"/>
      <c r="S139" s="262"/>
      <c r="T139" s="262"/>
      <c r="U139" s="262"/>
      <c r="V139" s="262"/>
      <c r="W139" s="262"/>
      <c r="X139" s="262"/>
      <c r="Y139" s="262"/>
      <c r="Z139" s="262"/>
      <c r="AA139" s="262"/>
      <c r="AB139" s="262"/>
      <c r="AC139" s="262"/>
      <c r="AD139" s="262"/>
      <c r="AE139" s="262"/>
    </row>
    <row r="140" spans="1:31" x14ac:dyDescent="0.25">
      <c r="A140" s="9"/>
      <c r="B140" s="9"/>
      <c r="C140" s="9"/>
      <c r="D140" s="9"/>
      <c r="E140" s="9"/>
      <c r="F140" s="9"/>
      <c r="G140" s="9"/>
      <c r="H140" s="9"/>
      <c r="I140" s="9"/>
      <c r="J140" s="9"/>
      <c r="K140" s="9"/>
      <c r="L140" s="9"/>
      <c r="M140" s="9"/>
      <c r="N140" s="262"/>
      <c r="O140" s="262"/>
      <c r="P140" s="262"/>
      <c r="Q140" s="262"/>
      <c r="R140" s="262"/>
      <c r="S140" s="262"/>
      <c r="T140" s="262"/>
      <c r="U140" s="262"/>
      <c r="V140" s="262"/>
      <c r="W140" s="262"/>
      <c r="X140" s="262"/>
      <c r="Y140" s="262"/>
      <c r="Z140" s="262"/>
      <c r="AA140" s="262"/>
      <c r="AB140" s="262"/>
      <c r="AC140" s="262"/>
      <c r="AD140" s="262"/>
      <c r="AE140" s="262"/>
    </row>
    <row r="141" spans="1:31" x14ac:dyDescent="0.25">
      <c r="A141" s="9"/>
      <c r="B141" s="9"/>
      <c r="C141" s="9"/>
      <c r="D141" s="9"/>
      <c r="E141" s="9"/>
      <c r="F141" s="9"/>
      <c r="G141" s="9"/>
      <c r="H141" s="9"/>
      <c r="I141" s="9"/>
      <c r="J141" s="9"/>
      <c r="K141" s="9"/>
      <c r="L141" s="9"/>
      <c r="M141" s="9"/>
      <c r="N141" s="262"/>
      <c r="O141" s="262"/>
      <c r="P141" s="262"/>
      <c r="Q141" s="262"/>
      <c r="R141" s="262"/>
      <c r="S141" s="262"/>
      <c r="T141" s="262"/>
      <c r="U141" s="262"/>
      <c r="V141" s="262"/>
      <c r="W141" s="262"/>
      <c r="X141" s="262"/>
      <c r="Y141" s="262"/>
      <c r="Z141" s="262"/>
      <c r="AA141" s="262"/>
      <c r="AB141" s="262"/>
      <c r="AC141" s="262"/>
      <c r="AD141" s="262"/>
      <c r="AE141" s="262"/>
    </row>
    <row r="142" spans="1:31" x14ac:dyDescent="0.25">
      <c r="A142" s="9"/>
      <c r="B142" s="9"/>
      <c r="C142" s="9"/>
      <c r="D142" s="9"/>
      <c r="E142" s="9"/>
      <c r="F142" s="9"/>
      <c r="G142" s="9"/>
      <c r="H142" s="9"/>
      <c r="I142" s="9"/>
      <c r="J142" s="9"/>
      <c r="K142" s="9"/>
      <c r="L142" s="9"/>
      <c r="M142" s="9"/>
      <c r="N142" s="262"/>
      <c r="O142" s="262"/>
      <c r="P142" s="262"/>
      <c r="Q142" s="262"/>
      <c r="R142" s="262"/>
      <c r="S142" s="262"/>
      <c r="T142" s="262"/>
      <c r="U142" s="262"/>
      <c r="V142" s="262"/>
      <c r="W142" s="262"/>
      <c r="X142" s="262"/>
      <c r="Y142" s="262"/>
      <c r="Z142" s="262"/>
      <c r="AA142" s="262"/>
      <c r="AB142" s="262"/>
      <c r="AC142" s="262"/>
      <c r="AD142" s="262"/>
      <c r="AE142" s="262"/>
    </row>
    <row r="143" spans="1:31" x14ac:dyDescent="0.25">
      <c r="A143" s="9"/>
      <c r="B143" s="9"/>
      <c r="C143" s="9"/>
      <c r="D143" s="9"/>
      <c r="E143" s="9"/>
      <c r="F143" s="9"/>
      <c r="G143" s="9"/>
      <c r="H143" s="9"/>
      <c r="I143" s="9"/>
      <c r="J143" s="9"/>
      <c r="K143" s="9"/>
      <c r="L143" s="9"/>
      <c r="M143" s="9"/>
      <c r="N143" s="262"/>
      <c r="O143" s="262"/>
      <c r="P143" s="262"/>
      <c r="Q143" s="262"/>
      <c r="R143" s="262"/>
      <c r="S143" s="262"/>
      <c r="T143" s="262"/>
      <c r="U143" s="262"/>
      <c r="V143" s="262"/>
      <c r="W143" s="262"/>
      <c r="X143" s="262"/>
      <c r="Y143" s="262"/>
      <c r="Z143" s="262"/>
      <c r="AA143" s="262"/>
      <c r="AB143" s="262"/>
      <c r="AC143" s="262"/>
      <c r="AD143" s="262"/>
      <c r="AE143" s="262"/>
    </row>
    <row r="144" spans="1:31" x14ac:dyDescent="0.25">
      <c r="A144" s="9"/>
      <c r="B144" s="9"/>
      <c r="C144" s="9"/>
      <c r="D144" s="9"/>
      <c r="E144" s="9"/>
      <c r="F144" s="9"/>
      <c r="G144" s="9"/>
      <c r="H144" s="9"/>
      <c r="I144" s="9"/>
      <c r="J144" s="9"/>
      <c r="K144" s="9"/>
      <c r="L144" s="9"/>
      <c r="M144" s="9"/>
      <c r="N144" s="262"/>
      <c r="O144" s="262"/>
      <c r="P144" s="262"/>
      <c r="Q144" s="262"/>
      <c r="R144" s="262"/>
      <c r="S144" s="262"/>
      <c r="T144" s="262"/>
      <c r="U144" s="262"/>
      <c r="V144" s="262"/>
      <c r="W144" s="262"/>
      <c r="X144" s="262"/>
      <c r="Y144" s="262"/>
      <c r="Z144" s="262"/>
      <c r="AA144" s="262"/>
      <c r="AB144" s="262"/>
      <c r="AC144" s="262"/>
      <c r="AD144" s="262"/>
      <c r="AE144" s="262"/>
    </row>
    <row r="145" spans="1:31" x14ac:dyDescent="0.25">
      <c r="A145" s="9"/>
      <c r="B145" s="9"/>
      <c r="C145" s="9"/>
      <c r="D145" s="9"/>
      <c r="E145" s="9"/>
      <c r="F145" s="9"/>
      <c r="G145" s="9"/>
      <c r="H145" s="9"/>
      <c r="I145" s="9"/>
      <c r="J145" s="9"/>
      <c r="K145" s="9"/>
      <c r="L145" s="9"/>
      <c r="M145" s="9"/>
      <c r="N145" s="262"/>
      <c r="O145" s="262"/>
      <c r="P145" s="262"/>
      <c r="Q145" s="262"/>
      <c r="R145" s="262"/>
      <c r="S145" s="262"/>
      <c r="T145" s="262"/>
      <c r="U145" s="262"/>
      <c r="V145" s="262"/>
      <c r="W145" s="262"/>
      <c r="X145" s="262"/>
      <c r="Y145" s="262"/>
      <c r="Z145" s="262"/>
      <c r="AA145" s="262"/>
      <c r="AB145" s="262"/>
      <c r="AC145" s="262"/>
      <c r="AD145" s="262"/>
      <c r="AE145" s="262"/>
    </row>
    <row r="146" spans="1:31" x14ac:dyDescent="0.25">
      <c r="A146" s="9"/>
      <c r="B146" s="9"/>
      <c r="C146" s="9"/>
      <c r="D146" s="9"/>
      <c r="E146" s="9"/>
      <c r="F146" s="9"/>
      <c r="G146" s="9"/>
      <c r="H146" s="9"/>
      <c r="I146" s="9"/>
      <c r="J146" s="9"/>
      <c r="K146" s="9"/>
      <c r="L146" s="9"/>
      <c r="M146" s="9"/>
      <c r="N146" s="262"/>
      <c r="O146" s="262"/>
      <c r="P146" s="262"/>
      <c r="Q146" s="262"/>
      <c r="R146" s="262"/>
      <c r="S146" s="262"/>
      <c r="T146" s="262"/>
      <c r="U146" s="262"/>
      <c r="V146" s="262"/>
      <c r="W146" s="262"/>
      <c r="X146" s="262"/>
      <c r="Y146" s="262"/>
      <c r="Z146" s="262"/>
      <c r="AA146" s="262"/>
      <c r="AB146" s="262"/>
      <c r="AC146" s="262"/>
      <c r="AD146" s="262"/>
      <c r="AE146" s="262"/>
    </row>
    <row r="147" spans="1:31" x14ac:dyDescent="0.25">
      <c r="A147" s="9"/>
      <c r="B147" s="9"/>
      <c r="C147" s="9"/>
      <c r="D147" s="9"/>
      <c r="E147" s="9"/>
      <c r="F147" s="9"/>
      <c r="G147" s="9"/>
      <c r="H147" s="9"/>
      <c r="I147" s="9"/>
      <c r="J147" s="9"/>
      <c r="K147" s="9"/>
      <c r="L147" s="9"/>
      <c r="M147" s="9"/>
      <c r="N147" s="262"/>
      <c r="O147" s="262"/>
      <c r="P147" s="262"/>
      <c r="Q147" s="262"/>
      <c r="R147" s="262"/>
      <c r="S147" s="262"/>
      <c r="T147" s="262"/>
      <c r="U147" s="262"/>
      <c r="V147" s="262"/>
      <c r="W147" s="262"/>
      <c r="X147" s="262"/>
      <c r="Y147" s="262"/>
      <c r="Z147" s="262"/>
      <c r="AA147" s="262"/>
      <c r="AB147" s="262"/>
      <c r="AC147" s="262"/>
      <c r="AD147" s="262"/>
      <c r="AE147" s="262"/>
    </row>
    <row r="148" spans="1:31" x14ac:dyDescent="0.25">
      <c r="A148" s="9"/>
      <c r="B148" s="9"/>
      <c r="C148" s="9"/>
      <c r="D148" s="9"/>
      <c r="E148" s="9"/>
      <c r="F148" s="9"/>
      <c r="G148" s="9"/>
      <c r="H148" s="9"/>
      <c r="I148" s="9"/>
      <c r="J148" s="9"/>
      <c r="K148" s="9"/>
      <c r="L148" s="9"/>
      <c r="M148" s="9"/>
      <c r="N148" s="262"/>
      <c r="O148" s="262"/>
      <c r="P148" s="262"/>
      <c r="Q148" s="262"/>
      <c r="R148" s="262"/>
      <c r="S148" s="262"/>
      <c r="T148" s="262"/>
      <c r="U148" s="262"/>
      <c r="V148" s="262"/>
      <c r="W148" s="262"/>
      <c r="X148" s="262"/>
      <c r="Y148" s="262"/>
      <c r="Z148" s="262"/>
      <c r="AA148" s="262"/>
      <c r="AB148" s="262"/>
      <c r="AC148" s="262"/>
      <c r="AD148" s="262"/>
      <c r="AE148" s="262"/>
    </row>
    <row r="149" spans="1:31" x14ac:dyDescent="0.25">
      <c r="A149" s="9"/>
      <c r="B149" s="9"/>
      <c r="C149" s="9"/>
      <c r="D149" s="9"/>
      <c r="E149" s="9"/>
      <c r="F149" s="9"/>
      <c r="G149" s="9"/>
      <c r="H149" s="9"/>
      <c r="I149" s="9"/>
      <c r="J149" s="9"/>
      <c r="K149" s="9"/>
      <c r="L149" s="9"/>
      <c r="M149" s="9"/>
      <c r="N149" s="262"/>
      <c r="O149" s="262"/>
      <c r="P149" s="262"/>
      <c r="Q149" s="262"/>
      <c r="R149" s="262"/>
      <c r="S149" s="262"/>
      <c r="T149" s="262"/>
      <c r="U149" s="262"/>
      <c r="V149" s="262"/>
      <c r="W149" s="262"/>
      <c r="X149" s="262"/>
      <c r="Y149" s="262"/>
      <c r="Z149" s="262"/>
      <c r="AA149" s="262"/>
      <c r="AB149" s="262"/>
      <c r="AC149" s="262"/>
      <c r="AD149" s="262"/>
      <c r="AE149" s="262"/>
    </row>
    <row r="150" spans="1:31" x14ac:dyDescent="0.25">
      <c r="A150" s="9"/>
      <c r="B150" s="9"/>
      <c r="C150" s="9"/>
      <c r="D150" s="9"/>
      <c r="E150" s="9"/>
      <c r="F150" s="9"/>
      <c r="G150" s="9"/>
      <c r="H150" s="9"/>
      <c r="I150" s="9"/>
      <c r="J150" s="9"/>
      <c r="K150" s="9"/>
      <c r="L150" s="9"/>
      <c r="M150" s="9"/>
      <c r="N150" s="262"/>
      <c r="O150" s="262"/>
      <c r="P150" s="262"/>
      <c r="Q150" s="262"/>
      <c r="R150" s="262"/>
      <c r="S150" s="262"/>
      <c r="T150" s="262"/>
      <c r="U150" s="262"/>
      <c r="V150" s="262"/>
      <c r="W150" s="262"/>
      <c r="X150" s="262"/>
      <c r="Y150" s="262"/>
      <c r="Z150" s="262"/>
      <c r="AA150" s="262"/>
      <c r="AB150" s="262"/>
      <c r="AC150" s="262"/>
      <c r="AD150" s="262"/>
      <c r="AE150" s="262"/>
    </row>
    <row r="151" spans="1:31" x14ac:dyDescent="0.25">
      <c r="A151" s="9"/>
      <c r="B151" s="9"/>
      <c r="C151" s="9"/>
      <c r="D151" s="9"/>
      <c r="E151" s="9"/>
      <c r="F151" s="9"/>
      <c r="G151" s="9"/>
      <c r="H151" s="9"/>
      <c r="I151" s="9"/>
      <c r="J151" s="9"/>
      <c r="K151" s="9"/>
      <c r="L151" s="9"/>
      <c r="M151" s="9"/>
      <c r="N151" s="262"/>
      <c r="O151" s="262"/>
      <c r="P151" s="262"/>
      <c r="Q151" s="262"/>
      <c r="R151" s="262"/>
      <c r="S151" s="262"/>
      <c r="T151" s="262"/>
      <c r="U151" s="262"/>
      <c r="V151" s="262"/>
      <c r="W151" s="262"/>
      <c r="X151" s="262"/>
      <c r="Y151" s="262"/>
      <c r="Z151" s="262"/>
      <c r="AA151" s="262"/>
      <c r="AB151" s="262"/>
      <c r="AC151" s="262"/>
      <c r="AD151" s="262"/>
      <c r="AE151" s="262"/>
    </row>
    <row r="152" spans="1:31" x14ac:dyDescent="0.25">
      <c r="A152" s="9"/>
      <c r="B152" s="9"/>
      <c r="C152" s="9"/>
      <c r="D152" s="9"/>
      <c r="E152" s="9"/>
      <c r="F152" s="9"/>
      <c r="G152" s="9"/>
      <c r="H152" s="9"/>
      <c r="I152" s="9"/>
      <c r="J152" s="9"/>
      <c r="K152" s="9"/>
      <c r="L152" s="9"/>
      <c r="M152" s="9"/>
      <c r="N152" s="262"/>
      <c r="O152" s="262"/>
      <c r="P152" s="262"/>
      <c r="Q152" s="262"/>
      <c r="R152" s="262"/>
      <c r="S152" s="262"/>
      <c r="T152" s="262"/>
      <c r="U152" s="262"/>
      <c r="V152" s="262"/>
      <c r="W152" s="262"/>
      <c r="X152" s="262"/>
      <c r="Y152" s="262"/>
      <c r="Z152" s="262"/>
      <c r="AA152" s="262"/>
      <c r="AB152" s="262"/>
      <c r="AC152" s="262"/>
      <c r="AD152" s="262"/>
      <c r="AE152" s="262"/>
    </row>
    <row r="153" spans="1:31" x14ac:dyDescent="0.25">
      <c r="A153" s="9"/>
      <c r="B153" s="9"/>
      <c r="C153" s="9"/>
      <c r="D153" s="9"/>
      <c r="E153" s="9"/>
      <c r="F153" s="9"/>
      <c r="G153" s="9"/>
      <c r="H153" s="9"/>
      <c r="I153" s="9"/>
      <c r="J153" s="9"/>
      <c r="K153" s="9"/>
      <c r="L153" s="9"/>
      <c r="M153" s="9"/>
      <c r="N153" s="262"/>
      <c r="O153" s="262"/>
      <c r="P153" s="262"/>
      <c r="Q153" s="262"/>
      <c r="R153" s="262"/>
      <c r="S153" s="262"/>
      <c r="T153" s="262"/>
      <c r="U153" s="262"/>
      <c r="V153" s="262"/>
      <c r="W153" s="262"/>
      <c r="X153" s="262"/>
      <c r="Y153" s="262"/>
      <c r="Z153" s="262"/>
      <c r="AA153" s="262"/>
      <c r="AB153" s="262"/>
      <c r="AC153" s="262"/>
      <c r="AD153" s="262"/>
      <c r="AE153" s="262"/>
    </row>
    <row r="154" spans="1:31" x14ac:dyDescent="0.25">
      <c r="A154" s="9"/>
      <c r="B154" s="9"/>
      <c r="C154" s="9"/>
      <c r="D154" s="9"/>
      <c r="E154" s="9"/>
      <c r="F154" s="9"/>
      <c r="G154" s="9"/>
      <c r="H154" s="9"/>
      <c r="I154" s="9"/>
      <c r="J154" s="9"/>
      <c r="K154" s="9"/>
      <c r="L154" s="9"/>
      <c r="M154" s="9"/>
      <c r="N154" s="262"/>
      <c r="O154" s="262"/>
      <c r="P154" s="262"/>
      <c r="Q154" s="262"/>
      <c r="R154" s="262"/>
      <c r="S154" s="262"/>
      <c r="T154" s="262"/>
      <c r="U154" s="262"/>
      <c r="V154" s="262"/>
      <c r="W154" s="262"/>
      <c r="X154" s="262"/>
      <c r="Y154" s="262"/>
      <c r="Z154" s="262"/>
      <c r="AA154" s="262"/>
      <c r="AB154" s="262"/>
      <c r="AC154" s="262"/>
      <c r="AD154" s="262"/>
      <c r="AE154" s="262"/>
    </row>
    <row r="155" spans="1:31" x14ac:dyDescent="0.25">
      <c r="A155" s="9"/>
      <c r="B155" s="9"/>
      <c r="C155" s="9"/>
      <c r="D155" s="9"/>
      <c r="E155" s="9"/>
      <c r="F155" s="9"/>
      <c r="G155" s="9"/>
      <c r="H155" s="9"/>
      <c r="I155" s="9"/>
      <c r="J155" s="9"/>
      <c r="K155" s="9"/>
      <c r="L155" s="9"/>
      <c r="M155" s="9"/>
      <c r="N155" s="262"/>
      <c r="O155" s="262"/>
      <c r="P155" s="262"/>
      <c r="Q155" s="262"/>
      <c r="R155" s="262"/>
      <c r="S155" s="262"/>
      <c r="T155" s="262"/>
      <c r="U155" s="262"/>
      <c r="V155" s="262"/>
      <c r="W155" s="262"/>
      <c r="X155" s="262"/>
      <c r="Y155" s="262"/>
      <c r="Z155" s="262"/>
      <c r="AA155" s="262"/>
      <c r="AB155" s="262"/>
      <c r="AC155" s="262"/>
      <c r="AD155" s="262"/>
      <c r="AE155" s="262"/>
    </row>
    <row r="156" spans="1:31" x14ac:dyDescent="0.25">
      <c r="A156" s="9"/>
      <c r="B156" s="9"/>
      <c r="C156" s="9"/>
      <c r="D156" s="9"/>
      <c r="E156" s="9"/>
      <c r="F156" s="9"/>
      <c r="G156" s="9"/>
      <c r="H156" s="9"/>
      <c r="I156" s="9"/>
      <c r="J156" s="9"/>
      <c r="K156" s="9"/>
      <c r="L156" s="9"/>
      <c r="M156" s="9"/>
      <c r="N156" s="262"/>
      <c r="O156" s="262"/>
      <c r="P156" s="262"/>
      <c r="Q156" s="262"/>
      <c r="R156" s="262"/>
      <c r="S156" s="262"/>
      <c r="T156" s="262"/>
      <c r="U156" s="262"/>
      <c r="V156" s="262"/>
      <c r="W156" s="262"/>
      <c r="X156" s="262"/>
      <c r="Y156" s="262"/>
      <c r="Z156" s="262"/>
      <c r="AA156" s="262"/>
      <c r="AB156" s="262"/>
      <c r="AC156" s="262"/>
      <c r="AD156" s="262"/>
      <c r="AE156" s="262"/>
    </row>
    <row r="157" spans="1:31" x14ac:dyDescent="0.25">
      <c r="A157" s="9"/>
      <c r="B157" s="9"/>
      <c r="C157" s="9"/>
      <c r="D157" s="9"/>
      <c r="E157" s="9"/>
      <c r="F157" s="9"/>
      <c r="G157" s="9"/>
      <c r="H157" s="9"/>
      <c r="I157" s="9"/>
      <c r="J157" s="9"/>
      <c r="K157" s="9"/>
      <c r="L157" s="9"/>
      <c r="M157" s="9"/>
      <c r="N157" s="262"/>
      <c r="O157" s="262"/>
      <c r="P157" s="262"/>
      <c r="Q157" s="262"/>
      <c r="R157" s="262"/>
      <c r="S157" s="262"/>
      <c r="T157" s="262"/>
      <c r="U157" s="262"/>
      <c r="V157" s="262"/>
      <c r="W157" s="262"/>
      <c r="X157" s="262"/>
      <c r="Y157" s="262"/>
      <c r="Z157" s="262"/>
      <c r="AA157" s="262"/>
      <c r="AB157" s="262"/>
      <c r="AC157" s="262"/>
      <c r="AD157" s="262"/>
      <c r="AE157" s="262"/>
    </row>
    <row r="158" spans="1:31" x14ac:dyDescent="0.25">
      <c r="A158" s="9"/>
      <c r="B158" s="9"/>
      <c r="C158" s="9"/>
      <c r="D158" s="9"/>
      <c r="E158" s="9"/>
      <c r="F158" s="9"/>
      <c r="G158" s="9"/>
      <c r="H158" s="9"/>
      <c r="I158" s="9"/>
      <c r="J158" s="9"/>
      <c r="K158" s="9"/>
      <c r="L158" s="9"/>
      <c r="M158" s="9"/>
      <c r="N158" s="262"/>
      <c r="O158" s="262"/>
      <c r="P158" s="262"/>
      <c r="Q158" s="262"/>
      <c r="R158" s="262"/>
      <c r="S158" s="262"/>
      <c r="T158" s="262"/>
      <c r="U158" s="262"/>
      <c r="V158" s="262"/>
      <c r="W158" s="262"/>
      <c r="X158" s="262"/>
      <c r="Y158" s="262"/>
      <c r="Z158" s="262"/>
      <c r="AA158" s="262"/>
      <c r="AB158" s="262"/>
      <c r="AC158" s="262"/>
      <c r="AD158" s="262"/>
      <c r="AE158" s="262"/>
    </row>
    <row r="159" spans="1:31" x14ac:dyDescent="0.25">
      <c r="A159" s="9"/>
      <c r="B159" s="9"/>
      <c r="C159" s="9"/>
      <c r="D159" s="9"/>
      <c r="E159" s="9"/>
      <c r="F159" s="9"/>
      <c r="G159" s="9"/>
      <c r="H159" s="9"/>
      <c r="I159" s="9"/>
      <c r="J159" s="9"/>
      <c r="K159" s="9"/>
      <c r="L159" s="9"/>
      <c r="M159" s="9"/>
      <c r="N159" s="262"/>
      <c r="O159" s="262"/>
      <c r="P159" s="262"/>
      <c r="Q159" s="262"/>
      <c r="R159" s="262"/>
      <c r="S159" s="262"/>
      <c r="T159" s="262"/>
      <c r="U159" s="262"/>
      <c r="V159" s="262"/>
      <c r="W159" s="262"/>
      <c r="X159" s="262"/>
      <c r="Y159" s="262"/>
      <c r="Z159" s="262"/>
      <c r="AA159" s="262"/>
      <c r="AB159" s="262"/>
      <c r="AC159" s="262"/>
      <c r="AD159" s="262"/>
      <c r="AE159" s="262"/>
    </row>
    <row r="160" spans="1:31" x14ac:dyDescent="0.25">
      <c r="A160" s="9"/>
      <c r="B160" s="9"/>
      <c r="C160" s="9"/>
      <c r="D160" s="9"/>
      <c r="E160" s="9"/>
      <c r="F160" s="9"/>
      <c r="G160" s="9"/>
      <c r="H160" s="9"/>
      <c r="I160" s="9"/>
      <c r="J160" s="9"/>
      <c r="K160" s="9"/>
      <c r="L160" s="9"/>
      <c r="M160" s="9"/>
      <c r="N160" s="262"/>
      <c r="O160" s="262"/>
      <c r="P160" s="262"/>
      <c r="Q160" s="262"/>
      <c r="R160" s="262"/>
      <c r="S160" s="262"/>
      <c r="T160" s="262"/>
      <c r="U160" s="262"/>
      <c r="V160" s="262"/>
      <c r="W160" s="262"/>
      <c r="X160" s="262"/>
      <c r="Y160" s="262"/>
      <c r="Z160" s="262"/>
      <c r="AA160" s="262"/>
      <c r="AB160" s="262"/>
      <c r="AC160" s="262"/>
      <c r="AD160" s="262"/>
      <c r="AE160" s="262"/>
    </row>
    <row r="161" spans="1:31" x14ac:dyDescent="0.25">
      <c r="A161" s="9"/>
      <c r="B161" s="9"/>
      <c r="C161" s="9"/>
      <c r="D161" s="9"/>
      <c r="E161" s="9"/>
      <c r="F161" s="9"/>
      <c r="G161" s="9"/>
      <c r="H161" s="9"/>
      <c r="I161" s="9"/>
      <c r="J161" s="9"/>
      <c r="K161" s="9"/>
      <c r="L161" s="9"/>
      <c r="M161" s="9"/>
      <c r="N161" s="262"/>
      <c r="O161" s="262"/>
      <c r="P161" s="262"/>
      <c r="Q161" s="262"/>
      <c r="R161" s="262"/>
      <c r="S161" s="262"/>
      <c r="T161" s="262"/>
      <c r="U161" s="262"/>
      <c r="V161" s="262"/>
      <c r="W161" s="262"/>
      <c r="X161" s="262"/>
      <c r="Y161" s="262"/>
      <c r="Z161" s="262"/>
      <c r="AA161" s="262"/>
      <c r="AB161" s="262"/>
      <c r="AC161" s="262"/>
      <c r="AD161" s="262"/>
      <c r="AE161" s="262"/>
    </row>
    <row r="162" spans="1:31" x14ac:dyDescent="0.25">
      <c r="A162" s="9"/>
      <c r="B162" s="9"/>
      <c r="C162" s="9"/>
      <c r="D162" s="9"/>
      <c r="E162" s="9"/>
      <c r="F162" s="9"/>
      <c r="G162" s="9"/>
      <c r="H162" s="9"/>
      <c r="I162" s="9"/>
      <c r="J162" s="9"/>
      <c r="K162" s="9"/>
      <c r="L162" s="9"/>
      <c r="M162" s="9"/>
      <c r="N162" s="262"/>
      <c r="O162" s="262"/>
      <c r="P162" s="262"/>
      <c r="Q162" s="262"/>
      <c r="R162" s="262"/>
      <c r="S162" s="262"/>
      <c r="T162" s="262"/>
      <c r="U162" s="262"/>
      <c r="V162" s="262"/>
      <c r="W162" s="262"/>
      <c r="X162" s="262"/>
      <c r="Y162" s="262"/>
      <c r="Z162" s="262"/>
      <c r="AA162" s="262"/>
      <c r="AB162" s="262"/>
      <c r="AC162" s="262"/>
      <c r="AD162" s="262"/>
      <c r="AE162" s="262"/>
    </row>
    <row r="163" spans="1:31" x14ac:dyDescent="0.25">
      <c r="A163" s="9"/>
      <c r="B163" s="9"/>
      <c r="C163" s="9"/>
      <c r="D163" s="9"/>
      <c r="E163" s="9"/>
      <c r="F163" s="9"/>
      <c r="G163" s="9"/>
      <c r="H163" s="9"/>
      <c r="I163" s="9"/>
      <c r="J163" s="9"/>
      <c r="K163" s="9"/>
      <c r="L163" s="9"/>
      <c r="M163" s="9"/>
      <c r="N163" s="262"/>
      <c r="O163" s="262"/>
      <c r="P163" s="262"/>
      <c r="Q163" s="262"/>
      <c r="R163" s="262"/>
      <c r="S163" s="262"/>
      <c r="T163" s="262"/>
      <c r="U163" s="262"/>
      <c r="V163" s="262"/>
      <c r="W163" s="262"/>
      <c r="X163" s="262"/>
      <c r="Y163" s="262"/>
      <c r="Z163" s="262"/>
      <c r="AA163" s="262"/>
      <c r="AB163" s="262"/>
      <c r="AC163" s="262"/>
      <c r="AD163" s="262"/>
      <c r="AE163" s="262"/>
    </row>
    <row r="164" spans="1:31" x14ac:dyDescent="0.25">
      <c r="A164" s="9"/>
      <c r="B164" s="9"/>
      <c r="C164" s="9"/>
      <c r="D164" s="9"/>
      <c r="E164" s="9"/>
      <c r="F164" s="9"/>
      <c r="G164" s="9"/>
      <c r="H164" s="9"/>
      <c r="I164" s="9"/>
      <c r="J164" s="9"/>
      <c r="K164" s="9"/>
      <c r="L164" s="9"/>
      <c r="M164" s="9"/>
      <c r="N164" s="262"/>
      <c r="O164" s="262"/>
      <c r="P164" s="262"/>
      <c r="Q164" s="262"/>
      <c r="R164" s="262"/>
      <c r="S164" s="262"/>
      <c r="T164" s="262"/>
      <c r="U164" s="262"/>
      <c r="V164" s="262"/>
      <c r="W164" s="262"/>
      <c r="X164" s="262"/>
      <c r="Y164" s="262"/>
      <c r="Z164" s="262"/>
      <c r="AA164" s="262"/>
      <c r="AB164" s="262"/>
      <c r="AC164" s="262"/>
      <c r="AD164" s="262"/>
      <c r="AE164" s="262"/>
    </row>
    <row r="165" spans="1:31" x14ac:dyDescent="0.25">
      <c r="A165" s="9"/>
      <c r="B165" s="9"/>
      <c r="C165" s="9"/>
      <c r="D165" s="9"/>
      <c r="E165" s="9"/>
      <c r="F165" s="9"/>
      <c r="G165" s="9"/>
      <c r="H165" s="9"/>
      <c r="I165" s="9"/>
      <c r="J165" s="9"/>
      <c r="K165" s="9"/>
      <c r="L165" s="9"/>
      <c r="M165" s="9"/>
      <c r="N165" s="262"/>
      <c r="O165" s="262"/>
      <c r="P165" s="262"/>
      <c r="Q165" s="262"/>
      <c r="R165" s="262"/>
      <c r="S165" s="262"/>
      <c r="T165" s="262"/>
      <c r="U165" s="262"/>
      <c r="V165" s="262"/>
      <c r="W165" s="262"/>
      <c r="X165" s="262"/>
      <c r="Y165" s="262"/>
      <c r="Z165" s="262"/>
      <c r="AA165" s="262"/>
      <c r="AB165" s="262"/>
      <c r="AC165" s="262"/>
      <c r="AD165" s="262"/>
      <c r="AE165" s="262"/>
    </row>
    <row r="166" spans="1:31" x14ac:dyDescent="0.25">
      <c r="A166" s="9"/>
      <c r="B166" s="9"/>
      <c r="C166" s="9"/>
      <c r="D166" s="9"/>
      <c r="E166" s="9"/>
      <c r="F166" s="9"/>
      <c r="G166" s="9"/>
      <c r="H166" s="9"/>
      <c r="I166" s="9"/>
      <c r="J166" s="9"/>
      <c r="K166" s="9"/>
      <c r="L166" s="9"/>
      <c r="M166" s="9"/>
      <c r="N166" s="262"/>
      <c r="O166" s="262"/>
      <c r="P166" s="262"/>
      <c r="Q166" s="262"/>
      <c r="R166" s="262"/>
      <c r="S166" s="262"/>
      <c r="T166" s="262"/>
      <c r="U166" s="262"/>
      <c r="V166" s="262"/>
      <c r="W166" s="262"/>
      <c r="X166" s="262"/>
      <c r="Y166" s="262"/>
      <c r="Z166" s="262"/>
      <c r="AA166" s="262"/>
      <c r="AB166" s="262"/>
      <c r="AC166" s="262"/>
      <c r="AD166" s="262"/>
      <c r="AE166" s="262"/>
    </row>
    <row r="167" spans="1:31" x14ac:dyDescent="0.25">
      <c r="A167" s="9"/>
      <c r="B167" s="9"/>
      <c r="C167" s="9"/>
      <c r="D167" s="9"/>
      <c r="E167" s="9"/>
      <c r="F167" s="9"/>
      <c r="G167" s="9"/>
      <c r="H167" s="9"/>
      <c r="I167" s="9"/>
      <c r="J167" s="9"/>
      <c r="K167" s="9"/>
      <c r="L167" s="9"/>
      <c r="M167" s="9"/>
      <c r="N167" s="262"/>
      <c r="O167" s="262"/>
      <c r="P167" s="262"/>
      <c r="Q167" s="262"/>
      <c r="R167" s="262"/>
      <c r="S167" s="262"/>
      <c r="T167" s="262"/>
      <c r="U167" s="262"/>
      <c r="V167" s="262"/>
      <c r="W167" s="262"/>
      <c r="X167" s="262"/>
      <c r="Y167" s="262"/>
      <c r="Z167" s="262"/>
      <c r="AA167" s="262"/>
      <c r="AB167" s="262"/>
      <c r="AC167" s="262"/>
      <c r="AD167" s="262"/>
      <c r="AE167" s="262"/>
    </row>
    <row r="168" spans="1:31" x14ac:dyDescent="0.25">
      <c r="A168" s="9"/>
      <c r="B168" s="9"/>
      <c r="C168" s="9"/>
      <c r="D168" s="9"/>
      <c r="E168" s="9"/>
      <c r="F168" s="9"/>
      <c r="G168" s="9"/>
      <c r="H168" s="9"/>
      <c r="I168" s="9"/>
      <c r="J168" s="9"/>
      <c r="K168" s="9"/>
      <c r="L168" s="9"/>
      <c r="M168" s="9"/>
      <c r="N168" s="262"/>
      <c r="O168" s="262"/>
      <c r="P168" s="262"/>
      <c r="Q168" s="262"/>
      <c r="R168" s="262"/>
      <c r="S168" s="262"/>
      <c r="T168" s="262"/>
      <c r="U168" s="262"/>
      <c r="V168" s="262"/>
      <c r="W168" s="262"/>
      <c r="X168" s="262"/>
      <c r="Y168" s="262"/>
      <c r="Z168" s="262"/>
      <c r="AA168" s="262"/>
      <c r="AB168" s="262"/>
      <c r="AC168" s="262"/>
      <c r="AD168" s="262"/>
      <c r="AE168" s="262"/>
    </row>
    <row r="169" spans="1:31" x14ac:dyDescent="0.25">
      <c r="A169" s="9"/>
      <c r="B169" s="9"/>
      <c r="C169" s="9"/>
      <c r="D169" s="9"/>
      <c r="E169" s="9"/>
      <c r="F169" s="9"/>
      <c r="G169" s="9"/>
      <c r="H169" s="9"/>
      <c r="I169" s="9"/>
      <c r="J169" s="9"/>
      <c r="K169" s="9"/>
      <c r="L169" s="9"/>
      <c r="M169" s="9"/>
      <c r="N169" s="262"/>
      <c r="O169" s="262"/>
      <c r="P169" s="262"/>
      <c r="Q169" s="262"/>
      <c r="R169" s="262"/>
      <c r="S169" s="262"/>
      <c r="T169" s="262"/>
      <c r="U169" s="262"/>
      <c r="V169" s="262"/>
      <c r="W169" s="262"/>
      <c r="X169" s="262"/>
      <c r="Y169" s="262"/>
      <c r="Z169" s="262"/>
      <c r="AA169" s="262"/>
      <c r="AB169" s="262"/>
      <c r="AC169" s="262"/>
      <c r="AD169" s="262"/>
      <c r="AE169" s="262"/>
    </row>
    <row r="170" spans="1:31" x14ac:dyDescent="0.25">
      <c r="A170" s="9"/>
      <c r="B170" s="9"/>
      <c r="C170" s="9"/>
      <c r="D170" s="9"/>
      <c r="E170" s="9"/>
      <c r="F170" s="9"/>
      <c r="G170" s="9"/>
      <c r="H170" s="9"/>
      <c r="I170" s="9"/>
      <c r="J170" s="9"/>
      <c r="K170" s="9"/>
      <c r="L170" s="9"/>
      <c r="M170" s="9"/>
      <c r="N170" s="262"/>
      <c r="O170" s="262"/>
      <c r="P170" s="262"/>
      <c r="Q170" s="262"/>
      <c r="R170" s="262"/>
      <c r="S170" s="262"/>
      <c r="T170" s="262"/>
      <c r="U170" s="262"/>
      <c r="V170" s="262"/>
      <c r="W170" s="262"/>
      <c r="X170" s="262"/>
      <c r="Y170" s="262"/>
      <c r="Z170" s="262"/>
      <c r="AA170" s="262"/>
      <c r="AB170" s="262"/>
      <c r="AC170" s="262"/>
      <c r="AD170" s="262"/>
      <c r="AE170" s="262"/>
    </row>
    <row r="171" spans="1:31" x14ac:dyDescent="0.25">
      <c r="A171" s="9"/>
      <c r="B171" s="9"/>
      <c r="C171" s="9"/>
      <c r="D171" s="9"/>
      <c r="E171" s="9"/>
      <c r="F171" s="9"/>
      <c r="G171" s="9"/>
      <c r="H171" s="9"/>
      <c r="I171" s="9"/>
      <c r="J171" s="9"/>
      <c r="K171" s="9"/>
      <c r="L171" s="9"/>
      <c r="M171" s="9"/>
      <c r="N171" s="262"/>
      <c r="O171" s="262"/>
      <c r="P171" s="262"/>
      <c r="Q171" s="262"/>
      <c r="R171" s="262"/>
      <c r="S171" s="262"/>
      <c r="T171" s="262"/>
      <c r="U171" s="262"/>
      <c r="V171" s="262"/>
      <c r="W171" s="262"/>
      <c r="X171" s="262"/>
      <c r="Y171" s="262"/>
      <c r="Z171" s="262"/>
      <c r="AA171" s="262"/>
      <c r="AB171" s="262"/>
      <c r="AC171" s="262"/>
      <c r="AD171" s="262"/>
      <c r="AE171" s="262"/>
    </row>
    <row r="172" spans="1:31" x14ac:dyDescent="0.25">
      <c r="A172" s="9"/>
      <c r="B172" s="9"/>
      <c r="C172" s="9"/>
      <c r="D172" s="9"/>
      <c r="E172" s="9"/>
      <c r="F172" s="9"/>
      <c r="G172" s="9"/>
      <c r="H172" s="9"/>
      <c r="I172" s="9"/>
      <c r="J172" s="9"/>
      <c r="K172" s="9"/>
      <c r="L172" s="9"/>
      <c r="M172" s="9"/>
      <c r="N172" s="262"/>
      <c r="O172" s="262"/>
      <c r="P172" s="262"/>
      <c r="Q172" s="262"/>
      <c r="R172" s="262"/>
      <c r="S172" s="262"/>
      <c r="T172" s="262"/>
      <c r="U172" s="262"/>
      <c r="V172" s="262"/>
      <c r="W172" s="262"/>
      <c r="X172" s="262"/>
      <c r="Y172" s="262"/>
      <c r="Z172" s="262"/>
      <c r="AA172" s="262"/>
      <c r="AB172" s="262"/>
      <c r="AC172" s="262"/>
      <c r="AD172" s="262"/>
      <c r="AE172" s="262"/>
    </row>
    <row r="173" spans="1:31" x14ac:dyDescent="0.25">
      <c r="A173" s="9"/>
      <c r="B173" s="9"/>
      <c r="C173" s="9"/>
      <c r="D173" s="9"/>
      <c r="E173" s="9"/>
      <c r="F173" s="9"/>
      <c r="G173" s="9"/>
      <c r="H173" s="9"/>
      <c r="I173" s="9"/>
      <c r="J173" s="9"/>
      <c r="K173" s="9"/>
      <c r="L173" s="9"/>
      <c r="M173" s="9"/>
      <c r="N173" s="262"/>
      <c r="O173" s="262"/>
      <c r="P173" s="262"/>
      <c r="Q173" s="262"/>
      <c r="R173" s="262"/>
      <c r="S173" s="262"/>
      <c r="T173" s="262"/>
      <c r="U173" s="262"/>
      <c r="V173" s="262"/>
      <c r="W173" s="262"/>
      <c r="X173" s="262"/>
      <c r="Y173" s="262"/>
      <c r="Z173" s="262"/>
      <c r="AA173" s="262"/>
      <c r="AB173" s="262"/>
      <c r="AC173" s="262"/>
      <c r="AD173" s="262"/>
      <c r="AE173" s="262"/>
    </row>
    <row r="174" spans="1:31" x14ac:dyDescent="0.25">
      <c r="A174" s="9"/>
      <c r="B174" s="9"/>
      <c r="C174" s="9"/>
      <c r="D174" s="9"/>
      <c r="E174" s="9"/>
      <c r="F174" s="9"/>
      <c r="G174" s="9"/>
      <c r="H174" s="9"/>
      <c r="I174" s="9"/>
      <c r="J174" s="9"/>
      <c r="K174" s="9"/>
      <c r="L174" s="9"/>
      <c r="M174" s="9"/>
      <c r="N174" s="262"/>
      <c r="O174" s="262"/>
      <c r="P174" s="262"/>
      <c r="Q174" s="262"/>
      <c r="R174" s="262"/>
      <c r="S174" s="262"/>
      <c r="T174" s="262"/>
      <c r="U174" s="262"/>
      <c r="V174" s="262"/>
      <c r="W174" s="262"/>
      <c r="X174" s="262"/>
      <c r="Y174" s="262"/>
      <c r="Z174" s="262"/>
      <c r="AA174" s="262"/>
      <c r="AB174" s="262"/>
      <c r="AC174" s="262"/>
      <c r="AD174" s="262"/>
      <c r="AE174" s="262"/>
    </row>
    <row r="175" spans="1:31" x14ac:dyDescent="0.25">
      <c r="A175" s="9"/>
      <c r="B175" s="9"/>
      <c r="C175" s="9"/>
      <c r="D175" s="9"/>
      <c r="E175" s="9"/>
      <c r="F175" s="9"/>
      <c r="G175" s="9"/>
      <c r="H175" s="9"/>
      <c r="I175" s="9"/>
      <c r="J175" s="9"/>
      <c r="K175" s="9"/>
      <c r="L175" s="9"/>
      <c r="M175" s="9"/>
      <c r="N175" s="262"/>
      <c r="O175" s="262"/>
      <c r="P175" s="262"/>
      <c r="Q175" s="262"/>
      <c r="R175" s="262"/>
      <c r="S175" s="262"/>
      <c r="T175" s="262"/>
      <c r="U175" s="262"/>
      <c r="V175" s="262"/>
      <c r="W175" s="262"/>
      <c r="X175" s="262"/>
      <c r="Y175" s="262"/>
      <c r="Z175" s="262"/>
      <c r="AA175" s="262"/>
      <c r="AB175" s="262"/>
      <c r="AC175" s="262"/>
      <c r="AD175" s="262"/>
      <c r="AE175" s="262"/>
    </row>
    <row r="176" spans="1:31" x14ac:dyDescent="0.25">
      <c r="A176" s="9"/>
      <c r="B176" s="9"/>
      <c r="C176" s="9"/>
      <c r="D176" s="9"/>
      <c r="E176" s="9"/>
      <c r="F176" s="9"/>
      <c r="G176" s="9"/>
      <c r="H176" s="9"/>
      <c r="I176" s="9"/>
      <c r="J176" s="9"/>
      <c r="K176" s="9"/>
      <c r="L176" s="9"/>
      <c r="M176" s="9"/>
      <c r="N176" s="262"/>
      <c r="O176" s="262"/>
      <c r="P176" s="262"/>
      <c r="Q176" s="262"/>
      <c r="R176" s="262"/>
      <c r="S176" s="262"/>
      <c r="T176" s="262"/>
      <c r="U176" s="262"/>
      <c r="V176" s="262"/>
      <c r="W176" s="262"/>
      <c r="X176" s="262"/>
      <c r="Y176" s="262"/>
      <c r="Z176" s="262"/>
      <c r="AA176" s="262"/>
      <c r="AB176" s="262"/>
      <c r="AC176" s="262"/>
      <c r="AD176" s="262"/>
      <c r="AE176" s="262"/>
    </row>
    <row r="177" spans="1:31" x14ac:dyDescent="0.25">
      <c r="A177" s="9"/>
      <c r="B177" s="9"/>
      <c r="C177" s="9"/>
      <c r="D177" s="9"/>
      <c r="E177" s="9"/>
      <c r="F177" s="9"/>
      <c r="G177" s="9"/>
      <c r="H177" s="9"/>
      <c r="I177" s="9"/>
      <c r="J177" s="9"/>
      <c r="K177" s="9"/>
      <c r="L177" s="9"/>
      <c r="M177" s="9"/>
      <c r="N177" s="262"/>
      <c r="O177" s="262"/>
      <c r="P177" s="262"/>
      <c r="Q177" s="262"/>
      <c r="R177" s="262"/>
      <c r="S177" s="262"/>
      <c r="T177" s="262"/>
      <c r="U177" s="262"/>
      <c r="V177" s="262"/>
      <c r="W177" s="262"/>
      <c r="X177" s="262"/>
      <c r="Y177" s="262"/>
      <c r="Z177" s="262"/>
      <c r="AA177" s="262"/>
      <c r="AB177" s="262"/>
      <c r="AC177" s="262"/>
      <c r="AD177" s="262"/>
      <c r="AE177" s="262"/>
    </row>
    <row r="178" spans="1:31" x14ac:dyDescent="0.25">
      <c r="A178" s="9"/>
      <c r="B178" s="9"/>
      <c r="C178" s="9"/>
      <c r="D178" s="9"/>
      <c r="E178" s="9"/>
      <c r="F178" s="9"/>
      <c r="G178" s="9"/>
      <c r="H178" s="9"/>
      <c r="I178" s="9"/>
      <c r="J178" s="9"/>
      <c r="K178" s="9"/>
      <c r="L178" s="9"/>
      <c r="M178" s="9"/>
      <c r="N178" s="262"/>
      <c r="O178" s="262"/>
      <c r="P178" s="262"/>
      <c r="Q178" s="262"/>
      <c r="R178" s="262"/>
      <c r="S178" s="262"/>
      <c r="T178" s="262"/>
      <c r="U178" s="262"/>
      <c r="V178" s="262"/>
      <c r="W178" s="262"/>
      <c r="X178" s="262"/>
      <c r="Y178" s="262"/>
      <c r="Z178" s="262"/>
      <c r="AA178" s="262"/>
      <c r="AB178" s="262"/>
      <c r="AC178" s="262"/>
      <c r="AD178" s="262"/>
      <c r="AE178" s="262"/>
    </row>
    <row r="179" spans="1:31" x14ac:dyDescent="0.25">
      <c r="N179" s="262"/>
      <c r="O179" s="262"/>
      <c r="P179" s="262"/>
      <c r="Q179" s="262"/>
      <c r="R179" s="262"/>
      <c r="S179" s="262"/>
      <c r="T179" s="262"/>
      <c r="U179" s="262"/>
      <c r="V179" s="262"/>
      <c r="W179" s="262"/>
      <c r="X179" s="262"/>
      <c r="Y179" s="262"/>
      <c r="Z179" s="262"/>
      <c r="AA179" s="262"/>
      <c r="AB179" s="262"/>
      <c r="AC179" s="262"/>
      <c r="AD179" s="262"/>
      <c r="AE179" s="262"/>
    </row>
    <row r="180" spans="1:31" x14ac:dyDescent="0.25">
      <c r="N180" s="262"/>
      <c r="O180" s="262"/>
      <c r="P180" s="262"/>
      <c r="Q180" s="262"/>
      <c r="R180" s="262"/>
      <c r="S180" s="262"/>
      <c r="T180" s="262"/>
      <c r="U180" s="262"/>
      <c r="V180" s="262"/>
      <c r="W180" s="262"/>
      <c r="X180" s="262"/>
      <c r="Y180" s="262"/>
      <c r="Z180" s="262"/>
      <c r="AA180" s="262"/>
      <c r="AB180" s="262"/>
      <c r="AC180" s="262"/>
      <c r="AD180" s="262"/>
      <c r="AE180" s="262"/>
    </row>
    <row r="181" spans="1:31" x14ac:dyDescent="0.25">
      <c r="N181" s="262"/>
      <c r="O181" s="262"/>
      <c r="P181" s="262"/>
      <c r="Q181" s="262"/>
      <c r="R181" s="262"/>
      <c r="S181" s="262"/>
      <c r="T181" s="262"/>
      <c r="U181" s="262"/>
      <c r="V181" s="262"/>
      <c r="W181" s="262"/>
      <c r="X181" s="262"/>
      <c r="Y181" s="262"/>
      <c r="Z181" s="262"/>
      <c r="AA181" s="262"/>
      <c r="AB181" s="262"/>
      <c r="AC181" s="262"/>
      <c r="AD181" s="262"/>
      <c r="AE181" s="262"/>
    </row>
    <row r="182" spans="1:31" x14ac:dyDescent="0.25">
      <c r="N182" s="262"/>
      <c r="O182" s="262"/>
      <c r="P182" s="262"/>
      <c r="Q182" s="262"/>
      <c r="R182" s="262"/>
      <c r="S182" s="262"/>
      <c r="T182" s="262"/>
      <c r="U182" s="262"/>
      <c r="V182" s="262"/>
      <c r="W182" s="262"/>
      <c r="X182" s="262"/>
      <c r="Y182" s="262"/>
      <c r="Z182" s="262"/>
      <c r="AA182" s="262"/>
      <c r="AB182" s="262"/>
      <c r="AC182" s="262"/>
      <c r="AD182" s="262"/>
      <c r="AE182" s="262"/>
    </row>
    <row r="183" spans="1:31" x14ac:dyDescent="0.25">
      <c r="N183" s="262"/>
      <c r="O183" s="262"/>
      <c r="P183" s="262"/>
      <c r="Q183" s="262"/>
      <c r="R183" s="262"/>
      <c r="S183" s="262"/>
      <c r="T183" s="262"/>
      <c r="U183" s="262"/>
      <c r="V183" s="262"/>
      <c r="W183" s="262"/>
      <c r="X183" s="262"/>
      <c r="Y183" s="262"/>
      <c r="Z183" s="262"/>
      <c r="AA183" s="262"/>
      <c r="AB183" s="262"/>
      <c r="AC183" s="262"/>
      <c r="AD183" s="262"/>
      <c r="AE183" s="262"/>
    </row>
    <row r="184" spans="1:31" x14ac:dyDescent="0.25">
      <c r="N184" s="262"/>
      <c r="O184" s="262"/>
      <c r="P184" s="262"/>
      <c r="Q184" s="262"/>
      <c r="R184" s="262"/>
      <c r="S184" s="262"/>
      <c r="T184" s="262"/>
      <c r="U184" s="262"/>
      <c r="V184" s="262"/>
      <c r="W184" s="262"/>
      <c r="X184" s="262"/>
      <c r="Y184" s="262"/>
      <c r="Z184" s="262"/>
      <c r="AA184" s="262"/>
      <c r="AB184" s="262"/>
      <c r="AC184" s="262"/>
      <c r="AD184" s="262"/>
      <c r="AE184" s="262"/>
    </row>
    <row r="185" spans="1:31" x14ac:dyDescent="0.25">
      <c r="N185" s="262"/>
      <c r="O185" s="262"/>
      <c r="P185" s="262"/>
      <c r="Q185" s="262"/>
      <c r="R185" s="262"/>
      <c r="S185" s="262"/>
      <c r="T185" s="262"/>
      <c r="U185" s="262"/>
      <c r="V185" s="262"/>
      <c r="W185" s="262"/>
      <c r="X185" s="262"/>
      <c r="Y185" s="262"/>
      <c r="Z185" s="262"/>
      <c r="AA185" s="262"/>
      <c r="AB185" s="262"/>
      <c r="AC185" s="262"/>
      <c r="AD185" s="262"/>
      <c r="AE185" s="262"/>
    </row>
    <row r="186" spans="1:31" x14ac:dyDescent="0.25">
      <c r="N186" s="262"/>
      <c r="O186" s="262"/>
      <c r="P186" s="262"/>
      <c r="Q186" s="262"/>
      <c r="R186" s="262"/>
      <c r="S186" s="262"/>
      <c r="T186" s="262"/>
      <c r="U186" s="262"/>
      <c r="V186" s="262"/>
      <c r="W186" s="262"/>
      <c r="X186" s="262"/>
      <c r="Y186" s="262"/>
      <c r="Z186" s="262"/>
      <c r="AA186" s="262"/>
      <c r="AB186" s="262"/>
      <c r="AC186" s="262"/>
      <c r="AD186" s="262"/>
      <c r="AE186" s="262"/>
    </row>
    <row r="187" spans="1:31" x14ac:dyDescent="0.25">
      <c r="N187" s="262"/>
      <c r="O187" s="262"/>
      <c r="P187" s="262"/>
      <c r="Q187" s="262"/>
      <c r="R187" s="262"/>
      <c r="S187" s="262"/>
      <c r="T187" s="262"/>
      <c r="U187" s="262"/>
      <c r="V187" s="262"/>
      <c r="W187" s="262"/>
      <c r="X187" s="262"/>
      <c r="Y187" s="262"/>
      <c r="Z187" s="262"/>
      <c r="AA187" s="262"/>
      <c r="AB187" s="262"/>
      <c r="AC187" s="262"/>
      <c r="AD187" s="262"/>
      <c r="AE187" s="262"/>
    </row>
    <row r="188" spans="1:31" x14ac:dyDescent="0.25">
      <c r="N188" s="262"/>
      <c r="O188" s="262"/>
      <c r="P188" s="262"/>
      <c r="Q188" s="262"/>
      <c r="R188" s="262"/>
      <c r="S188" s="262"/>
      <c r="T188" s="262"/>
      <c r="U188" s="262"/>
      <c r="V188" s="262"/>
      <c r="W188" s="262"/>
      <c r="X188" s="262"/>
      <c r="Y188" s="262"/>
      <c r="Z188" s="262"/>
      <c r="AA188" s="262"/>
      <c r="AB188" s="262"/>
      <c r="AC188" s="262"/>
      <c r="AD188" s="262"/>
      <c r="AE188" s="262"/>
    </row>
    <row r="189" spans="1:31" x14ac:dyDescent="0.25">
      <c r="N189" s="262"/>
      <c r="O189" s="262"/>
      <c r="P189" s="262"/>
      <c r="Q189" s="262"/>
      <c r="R189" s="262"/>
      <c r="S189" s="262"/>
      <c r="T189" s="262"/>
      <c r="U189" s="262"/>
      <c r="V189" s="262"/>
      <c r="W189" s="262"/>
      <c r="X189" s="262"/>
      <c r="Y189" s="262"/>
      <c r="Z189" s="262"/>
      <c r="AA189" s="262"/>
      <c r="AB189" s="262"/>
      <c r="AC189" s="262"/>
      <c r="AD189" s="262"/>
      <c r="AE189" s="262"/>
    </row>
    <row r="190" spans="1:31" x14ac:dyDescent="0.25">
      <c r="N190" s="262"/>
      <c r="O190" s="262"/>
      <c r="P190" s="262"/>
      <c r="Q190" s="262"/>
      <c r="R190" s="262"/>
      <c r="S190" s="262"/>
      <c r="T190" s="262"/>
      <c r="U190" s="262"/>
      <c r="V190" s="262"/>
      <c r="W190" s="262"/>
      <c r="X190" s="262"/>
      <c r="Y190" s="262"/>
      <c r="Z190" s="262"/>
      <c r="AA190" s="262"/>
      <c r="AB190" s="262"/>
      <c r="AC190" s="262"/>
      <c r="AD190" s="262"/>
      <c r="AE190" s="262"/>
    </row>
    <row r="191" spans="1:31" x14ac:dyDescent="0.25">
      <c r="N191" s="262"/>
      <c r="O191" s="262"/>
      <c r="P191" s="262"/>
      <c r="Q191" s="262"/>
      <c r="R191" s="262"/>
      <c r="S191" s="262"/>
      <c r="T191" s="262"/>
      <c r="U191" s="262"/>
      <c r="V191" s="262"/>
      <c r="W191" s="262"/>
      <c r="X191" s="262"/>
      <c r="Y191" s="262"/>
      <c r="Z191" s="262"/>
      <c r="AA191" s="262"/>
      <c r="AB191" s="262"/>
      <c r="AC191" s="262"/>
      <c r="AD191" s="262"/>
      <c r="AE191" s="262"/>
    </row>
    <row r="192" spans="1:31" x14ac:dyDescent="0.25">
      <c r="N192" s="262"/>
      <c r="O192" s="262"/>
      <c r="P192" s="262"/>
      <c r="Q192" s="262"/>
      <c r="R192" s="262"/>
      <c r="S192" s="262"/>
      <c r="T192" s="262"/>
      <c r="U192" s="262"/>
      <c r="V192" s="262"/>
      <c r="W192" s="262"/>
      <c r="X192" s="262"/>
      <c r="Y192" s="262"/>
      <c r="Z192" s="262"/>
      <c r="AA192" s="262"/>
      <c r="AB192" s="262"/>
      <c r="AC192" s="262"/>
      <c r="AD192" s="262"/>
      <c r="AE192" s="262"/>
    </row>
    <row r="193" spans="14:31" x14ac:dyDescent="0.25">
      <c r="N193" s="262"/>
      <c r="O193" s="262"/>
      <c r="P193" s="262"/>
      <c r="Q193" s="262"/>
      <c r="R193" s="262"/>
      <c r="S193" s="262"/>
      <c r="T193" s="262"/>
      <c r="U193" s="262"/>
      <c r="V193" s="262"/>
      <c r="W193" s="262"/>
      <c r="X193" s="262"/>
      <c r="Y193" s="262"/>
      <c r="Z193" s="262"/>
      <c r="AA193" s="262"/>
      <c r="AB193" s="262"/>
      <c r="AC193" s="262"/>
      <c r="AD193" s="262"/>
      <c r="AE193" s="262"/>
    </row>
    <row r="194" spans="14:31" x14ac:dyDescent="0.25">
      <c r="N194" s="262"/>
      <c r="O194" s="262"/>
      <c r="P194" s="262"/>
      <c r="Q194" s="262"/>
      <c r="R194" s="262"/>
      <c r="S194" s="262"/>
      <c r="T194" s="262"/>
      <c r="U194" s="262"/>
      <c r="V194" s="262"/>
      <c r="W194" s="262"/>
      <c r="X194" s="262"/>
      <c r="Y194" s="262"/>
      <c r="Z194" s="262"/>
      <c r="AA194" s="262"/>
      <c r="AB194" s="262"/>
      <c r="AC194" s="262"/>
      <c r="AD194" s="262"/>
      <c r="AE194" s="262"/>
    </row>
    <row r="195" spans="14:31" x14ac:dyDescent="0.25">
      <c r="N195" s="262"/>
      <c r="O195" s="262"/>
      <c r="P195" s="262"/>
      <c r="Q195" s="262"/>
      <c r="R195" s="262"/>
      <c r="S195" s="262"/>
      <c r="T195" s="262"/>
      <c r="U195" s="262"/>
      <c r="V195" s="262"/>
      <c r="W195" s="262"/>
      <c r="X195" s="262"/>
      <c r="Y195" s="262"/>
      <c r="Z195" s="262"/>
      <c r="AA195" s="262"/>
      <c r="AB195" s="262"/>
      <c r="AC195" s="262"/>
      <c r="AD195" s="262"/>
      <c r="AE195" s="262"/>
    </row>
    <row r="196" spans="14:31" x14ac:dyDescent="0.25">
      <c r="N196" s="262"/>
      <c r="O196" s="262"/>
      <c r="P196" s="262"/>
      <c r="Q196" s="262"/>
      <c r="R196" s="262"/>
      <c r="S196" s="262"/>
      <c r="T196" s="262"/>
      <c r="U196" s="262"/>
      <c r="V196" s="262"/>
      <c r="W196" s="262"/>
      <c r="X196" s="262"/>
      <c r="Y196" s="262"/>
      <c r="Z196" s="262"/>
      <c r="AA196" s="262"/>
      <c r="AB196" s="262"/>
      <c r="AC196" s="262"/>
      <c r="AD196" s="262"/>
      <c r="AE196" s="262"/>
    </row>
    <row r="197" spans="14:31" x14ac:dyDescent="0.25">
      <c r="N197" s="262"/>
      <c r="O197" s="262"/>
      <c r="P197" s="262"/>
      <c r="Q197" s="262"/>
      <c r="R197" s="262"/>
      <c r="S197" s="262"/>
      <c r="T197" s="262"/>
      <c r="U197" s="262"/>
      <c r="V197" s="262"/>
      <c r="W197" s="262"/>
      <c r="X197" s="262"/>
      <c r="Y197" s="262"/>
      <c r="Z197" s="262"/>
      <c r="AA197" s="262"/>
      <c r="AB197" s="262"/>
      <c r="AC197" s="262"/>
      <c r="AD197" s="262"/>
      <c r="AE197" s="262"/>
    </row>
    <row r="198" spans="14:31" x14ac:dyDescent="0.25">
      <c r="N198" s="262"/>
      <c r="O198" s="262"/>
      <c r="P198" s="262"/>
      <c r="Q198" s="262"/>
      <c r="R198" s="262"/>
      <c r="S198" s="262"/>
      <c r="T198" s="262"/>
      <c r="U198" s="262"/>
      <c r="V198" s="262"/>
      <c r="W198" s="262"/>
      <c r="X198" s="262"/>
      <c r="Y198" s="262"/>
      <c r="Z198" s="262"/>
      <c r="AA198" s="262"/>
      <c r="AB198" s="262"/>
      <c r="AC198" s="262"/>
      <c r="AD198" s="262"/>
      <c r="AE198" s="262"/>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49"/>
  <dimension ref="A1:S39"/>
  <sheetViews>
    <sheetView workbookViewId="0">
      <selection activeCell="M16" sqref="M16"/>
    </sheetView>
  </sheetViews>
  <sheetFormatPr defaultColWidth="9.140625" defaultRowHeight="14.25" x14ac:dyDescent="0.2"/>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x14ac:dyDescent="0.2">
      <c r="A1" s="10"/>
      <c r="B1" s="10"/>
      <c r="C1" s="10"/>
      <c r="D1" s="10"/>
      <c r="E1" s="10"/>
      <c r="F1" s="10"/>
      <c r="G1" s="10"/>
      <c r="H1" s="10"/>
      <c r="I1" s="10"/>
      <c r="J1" s="11"/>
      <c r="K1" s="11"/>
      <c r="L1" s="11"/>
      <c r="M1" s="11"/>
      <c r="N1" s="11"/>
      <c r="O1" s="11"/>
      <c r="P1" s="11"/>
      <c r="Q1" s="11"/>
      <c r="R1" s="11"/>
      <c r="S1" s="11"/>
    </row>
    <row r="2" spans="1:19" ht="22.5" x14ac:dyDescent="0.2">
      <c r="A2" s="342" t="s">
        <v>27</v>
      </c>
      <c r="B2" s="342"/>
      <c r="C2" s="342"/>
      <c r="D2" s="342"/>
      <c r="E2" s="342"/>
      <c r="F2" s="342"/>
      <c r="G2" s="342"/>
      <c r="H2" s="342"/>
      <c r="I2" s="342"/>
      <c r="J2" s="11"/>
      <c r="K2" s="11"/>
      <c r="L2" s="11"/>
      <c r="M2" s="11"/>
      <c r="N2" s="11"/>
      <c r="O2" s="11"/>
      <c r="P2" s="11"/>
      <c r="Q2" s="11"/>
      <c r="R2" s="11"/>
      <c r="S2" s="11"/>
    </row>
    <row r="3" spans="1:19" ht="15" thickBot="1" x14ac:dyDescent="0.25">
      <c r="A3" s="10"/>
      <c r="B3" s="10"/>
      <c r="C3" s="10"/>
      <c r="D3" s="10"/>
      <c r="E3" s="10"/>
      <c r="F3" s="10"/>
      <c r="G3" s="10"/>
      <c r="H3" s="10"/>
      <c r="I3" s="10"/>
      <c r="J3" s="11"/>
      <c r="K3" s="11"/>
      <c r="L3" s="11"/>
      <c r="M3" s="11"/>
      <c r="N3" s="11"/>
      <c r="O3" s="11"/>
      <c r="P3" s="11"/>
      <c r="Q3" s="11"/>
      <c r="R3" s="11"/>
      <c r="S3" s="11"/>
    </row>
    <row r="4" spans="1:19" ht="15" customHeight="1" x14ac:dyDescent="0.2">
      <c r="A4" s="10"/>
      <c r="B4" s="192" t="s">
        <v>2</v>
      </c>
      <c r="C4" s="193" t="s">
        <v>3</v>
      </c>
      <c r="D4" s="282" t="s">
        <v>323</v>
      </c>
      <c r="E4" s="55"/>
      <c r="F4" s="194" t="s">
        <v>268</v>
      </c>
      <c r="G4" s="55"/>
      <c r="H4" s="55"/>
      <c r="I4" s="55"/>
      <c r="J4" s="11"/>
      <c r="K4" s="11"/>
      <c r="L4" s="11"/>
      <c r="M4" s="11"/>
      <c r="N4" s="11"/>
      <c r="O4" s="11"/>
      <c r="P4" s="11"/>
      <c r="Q4" s="11"/>
      <c r="R4" s="11"/>
      <c r="S4" s="11"/>
    </row>
    <row r="5" spans="1:19" ht="15" customHeight="1" x14ac:dyDescent="0.2">
      <c r="A5" s="10"/>
      <c r="B5" s="195" t="s">
        <v>6</v>
      </c>
      <c r="C5" s="55" t="s">
        <v>3</v>
      </c>
      <c r="D5" s="281">
        <v>10804870</v>
      </c>
      <c r="E5" s="55"/>
      <c r="F5" s="55" t="s">
        <v>269</v>
      </c>
      <c r="G5" s="55"/>
      <c r="H5" s="55"/>
      <c r="I5" s="55"/>
      <c r="J5" s="11"/>
      <c r="K5" s="11"/>
      <c r="L5" s="11" t="s">
        <v>288</v>
      </c>
      <c r="M5" s="11"/>
      <c r="N5" s="11"/>
      <c r="O5" s="11"/>
      <c r="P5" s="11"/>
      <c r="Q5" s="11"/>
      <c r="R5" s="11"/>
      <c r="S5" s="11"/>
    </row>
    <row r="6" spans="1:19" ht="15" customHeight="1" x14ac:dyDescent="0.2">
      <c r="A6" s="10"/>
      <c r="B6" s="195" t="s">
        <v>7</v>
      </c>
      <c r="C6" s="55" t="s">
        <v>3</v>
      </c>
      <c r="D6" s="298" t="s">
        <v>307</v>
      </c>
      <c r="E6" s="55"/>
      <c r="F6" s="55" t="s">
        <v>270</v>
      </c>
      <c r="G6" s="55"/>
      <c r="H6" s="55"/>
      <c r="I6" s="55"/>
      <c r="J6" s="11"/>
      <c r="K6" s="11"/>
      <c r="L6" s="11" t="s">
        <v>289</v>
      </c>
      <c r="M6" s="11"/>
      <c r="N6" s="11"/>
      <c r="O6" s="11"/>
      <c r="P6" s="11"/>
      <c r="Q6" s="11"/>
      <c r="R6" s="11"/>
      <c r="S6" s="11"/>
    </row>
    <row r="7" spans="1:19" ht="15" customHeight="1" x14ac:dyDescent="0.2">
      <c r="A7" s="10"/>
      <c r="B7" s="195" t="s">
        <v>8</v>
      </c>
      <c r="C7" s="55" t="s">
        <v>3</v>
      </c>
      <c r="D7" s="281" t="s">
        <v>308</v>
      </c>
      <c r="E7" s="55"/>
      <c r="F7" s="55" t="s">
        <v>271</v>
      </c>
      <c r="G7" s="55"/>
      <c r="H7" s="55"/>
      <c r="I7" s="55"/>
      <c r="J7" s="11"/>
      <c r="K7" s="11"/>
      <c r="L7" s="11" t="s">
        <v>290</v>
      </c>
      <c r="M7" s="11"/>
      <c r="N7" s="11"/>
      <c r="O7" s="11"/>
      <c r="P7" s="11"/>
      <c r="Q7" s="11"/>
      <c r="R7" s="11"/>
      <c r="S7" s="11"/>
    </row>
    <row r="8" spans="1:19" ht="15" customHeight="1" x14ac:dyDescent="0.2">
      <c r="A8" s="10"/>
      <c r="B8" s="195" t="s">
        <v>9</v>
      </c>
      <c r="C8" s="55" t="s">
        <v>3</v>
      </c>
      <c r="D8" s="281">
        <v>35372</v>
      </c>
      <c r="E8" s="55"/>
      <c r="F8" s="55"/>
      <c r="G8" s="55"/>
      <c r="H8" s="55"/>
      <c r="I8" s="55"/>
      <c r="J8" s="11"/>
      <c r="K8" s="11"/>
      <c r="L8" s="11" t="s">
        <v>291</v>
      </c>
      <c r="M8" s="11"/>
      <c r="N8" s="11"/>
      <c r="O8" s="11"/>
      <c r="P8" s="11"/>
      <c r="Q8" s="11"/>
      <c r="R8" s="11"/>
      <c r="S8" s="11"/>
    </row>
    <row r="9" spans="1:19" ht="15" customHeight="1" x14ac:dyDescent="0.2">
      <c r="A9" s="10"/>
      <c r="B9" s="195" t="s">
        <v>10</v>
      </c>
      <c r="C9" s="55" t="s">
        <v>3</v>
      </c>
      <c r="D9" s="281" t="s">
        <v>309</v>
      </c>
      <c r="E9" s="55"/>
      <c r="F9" s="55"/>
      <c r="G9" s="55"/>
      <c r="H9" s="55"/>
      <c r="I9" s="55"/>
      <c r="J9" s="11"/>
      <c r="K9" s="11"/>
      <c r="L9" s="11" t="s">
        <v>292</v>
      </c>
      <c r="M9" s="11"/>
      <c r="N9" s="11"/>
      <c r="O9" s="11"/>
      <c r="P9" s="11"/>
      <c r="Q9" s="11"/>
      <c r="R9" s="11"/>
      <c r="S9" s="11"/>
    </row>
    <row r="10" spans="1:19" ht="15" customHeight="1" x14ac:dyDescent="0.2">
      <c r="A10" s="10"/>
      <c r="B10" s="195" t="s">
        <v>11</v>
      </c>
      <c r="C10" s="55" t="s">
        <v>3</v>
      </c>
      <c r="D10" s="281" t="s">
        <v>309</v>
      </c>
      <c r="E10" s="55"/>
      <c r="F10" s="55"/>
      <c r="G10" s="55"/>
      <c r="H10" s="55"/>
      <c r="I10" s="55"/>
      <c r="J10" s="11"/>
      <c r="K10" s="11"/>
      <c r="L10" s="11" t="s">
        <v>293</v>
      </c>
      <c r="M10" s="11"/>
      <c r="N10" s="11"/>
      <c r="O10" s="11"/>
      <c r="P10" s="11"/>
      <c r="Q10" s="11"/>
      <c r="R10" s="11"/>
      <c r="S10" s="11"/>
    </row>
    <row r="11" spans="1:19" ht="15" customHeight="1" x14ac:dyDescent="0.2">
      <c r="A11" s="10"/>
      <c r="B11" s="195" t="s">
        <v>12</v>
      </c>
      <c r="C11" s="55" t="s">
        <v>3</v>
      </c>
      <c r="D11" s="281" t="s">
        <v>310</v>
      </c>
      <c r="E11" s="55"/>
      <c r="F11" s="55"/>
      <c r="G11" s="55"/>
      <c r="H11" s="55"/>
      <c r="I11" s="55"/>
      <c r="J11" s="11"/>
      <c r="K11" s="11"/>
      <c r="L11" s="11" t="s">
        <v>294</v>
      </c>
      <c r="M11" s="11"/>
      <c r="N11" s="11"/>
      <c r="O11" s="11"/>
      <c r="P11" s="11"/>
      <c r="Q11" s="11"/>
      <c r="R11" s="11"/>
      <c r="S11" s="11"/>
    </row>
    <row r="12" spans="1:19" ht="15" customHeight="1" x14ac:dyDescent="0.2">
      <c r="A12" s="10"/>
      <c r="B12" s="195" t="s">
        <v>13</v>
      </c>
      <c r="C12" s="55" t="s">
        <v>3</v>
      </c>
      <c r="D12" s="281" t="s">
        <v>311</v>
      </c>
      <c r="E12" s="55"/>
      <c r="F12" s="55"/>
      <c r="G12" s="55"/>
      <c r="H12" s="55"/>
      <c r="I12" s="55"/>
      <c r="J12" s="11"/>
      <c r="K12" s="11"/>
      <c r="L12" s="11" t="s">
        <v>295</v>
      </c>
      <c r="M12" s="11"/>
      <c r="N12" s="11"/>
      <c r="O12" s="11"/>
      <c r="P12" s="11"/>
      <c r="Q12" s="11"/>
      <c r="R12" s="11"/>
      <c r="S12" s="11"/>
    </row>
    <row r="13" spans="1:19" ht="15" customHeight="1" x14ac:dyDescent="0.2">
      <c r="A13" s="10"/>
      <c r="B13" s="195" t="s">
        <v>14</v>
      </c>
      <c r="C13" s="55" t="s">
        <v>3</v>
      </c>
      <c r="D13" s="299" t="s">
        <v>312</v>
      </c>
      <c r="E13" s="55"/>
      <c r="F13" s="55"/>
      <c r="G13" s="55"/>
      <c r="H13" s="55"/>
      <c r="I13" s="55"/>
      <c r="J13" s="11"/>
      <c r="K13" s="11"/>
      <c r="L13" s="11" t="s">
        <v>296</v>
      </c>
      <c r="M13" s="11"/>
      <c r="N13" s="11"/>
      <c r="O13" s="11"/>
      <c r="P13" s="11"/>
      <c r="Q13" s="11"/>
      <c r="R13" s="11"/>
      <c r="S13" s="11"/>
    </row>
    <row r="14" spans="1:19" ht="15" customHeight="1" x14ac:dyDescent="0.2">
      <c r="A14" s="10"/>
      <c r="B14" s="195" t="s">
        <v>15</v>
      </c>
      <c r="C14" s="55" t="s">
        <v>3</v>
      </c>
      <c r="D14" s="299" t="s">
        <v>313</v>
      </c>
      <c r="E14" s="55"/>
      <c r="F14" s="55"/>
      <c r="G14" s="55"/>
      <c r="H14" s="55"/>
      <c r="I14" s="55"/>
      <c r="J14" s="11"/>
      <c r="K14" s="11"/>
      <c r="L14" s="11" t="s">
        <v>297</v>
      </c>
      <c r="M14" s="11"/>
      <c r="N14" s="11"/>
      <c r="O14" s="11"/>
      <c r="P14" s="11"/>
      <c r="Q14" s="11"/>
      <c r="R14" s="11"/>
      <c r="S14" s="11"/>
    </row>
    <row r="15" spans="1:19" ht="15" customHeight="1" x14ac:dyDescent="0.2">
      <c r="A15" s="10"/>
      <c r="B15" s="195" t="s">
        <v>16</v>
      </c>
      <c r="C15" s="55" t="s">
        <v>3</v>
      </c>
      <c r="D15" s="281" t="s">
        <v>314</v>
      </c>
      <c r="E15" s="55"/>
      <c r="F15" s="55"/>
      <c r="G15" s="55"/>
      <c r="H15" s="55"/>
      <c r="I15" s="55"/>
      <c r="J15" s="11"/>
      <c r="K15" s="11"/>
      <c r="L15" s="11" t="s">
        <v>298</v>
      </c>
      <c r="M15" s="11"/>
      <c r="N15" s="11"/>
      <c r="O15" s="11"/>
      <c r="P15" s="11"/>
      <c r="Q15" s="11"/>
      <c r="R15" s="11"/>
      <c r="S15" s="11"/>
    </row>
    <row r="16" spans="1:19" ht="15" customHeight="1" x14ac:dyDescent="0.2">
      <c r="A16" s="10"/>
      <c r="B16" s="195" t="s">
        <v>17</v>
      </c>
      <c r="C16" s="55" t="s">
        <v>3</v>
      </c>
      <c r="D16" s="281" t="s">
        <v>74</v>
      </c>
      <c r="E16" s="55"/>
      <c r="F16" s="55"/>
      <c r="G16" s="55"/>
      <c r="H16" s="55"/>
      <c r="I16" s="55"/>
      <c r="J16" s="11"/>
      <c r="K16" s="11"/>
      <c r="L16" s="11" t="s">
        <v>299</v>
      </c>
      <c r="M16" s="11"/>
      <c r="N16" s="11"/>
      <c r="O16" s="11"/>
      <c r="P16" s="11"/>
      <c r="Q16" s="11"/>
      <c r="R16" s="11"/>
      <c r="S16" s="11"/>
    </row>
    <row r="17" spans="1:19" ht="15" customHeight="1" x14ac:dyDescent="0.2">
      <c r="A17" s="10"/>
      <c r="B17" s="195" t="s">
        <v>25</v>
      </c>
      <c r="C17" s="55" t="s">
        <v>3</v>
      </c>
      <c r="D17" s="281" t="s">
        <v>341</v>
      </c>
      <c r="E17" s="379" t="s">
        <v>26</v>
      </c>
      <c r="F17" s="380"/>
      <c r="G17" s="380"/>
      <c r="H17" s="380"/>
      <c r="I17" s="380"/>
      <c r="J17" s="11"/>
      <c r="K17" s="11"/>
      <c r="L17" s="11"/>
      <c r="M17" s="11"/>
      <c r="N17" s="11"/>
      <c r="O17" s="11"/>
      <c r="P17" s="11"/>
      <c r="Q17" s="11"/>
      <c r="R17" s="11"/>
      <c r="S17" s="11"/>
    </row>
    <row r="18" spans="1:19" ht="15" customHeight="1" x14ac:dyDescent="0.2">
      <c r="A18" s="10"/>
      <c r="B18" s="195" t="s">
        <v>17</v>
      </c>
      <c r="C18" s="55" t="s">
        <v>3</v>
      </c>
      <c r="D18" s="281" t="s">
        <v>74</v>
      </c>
      <c r="E18" s="55"/>
      <c r="F18" s="55"/>
      <c r="G18" s="55"/>
      <c r="H18" s="55"/>
      <c r="I18" s="55"/>
      <c r="J18" s="11"/>
      <c r="K18" s="11"/>
      <c r="L18" s="11" t="s">
        <v>72</v>
      </c>
      <c r="M18" s="11"/>
      <c r="N18" s="11"/>
      <c r="O18" s="11"/>
      <c r="P18" s="11"/>
      <c r="Q18" s="11"/>
      <c r="R18" s="11"/>
      <c r="S18" s="11"/>
    </row>
    <row r="19" spans="1:19" ht="15" customHeight="1" x14ac:dyDescent="0.2">
      <c r="A19" s="10"/>
      <c r="B19" s="195" t="s">
        <v>18</v>
      </c>
      <c r="C19" s="55" t="s">
        <v>3</v>
      </c>
      <c r="D19" s="281" t="s">
        <v>298</v>
      </c>
      <c r="E19" s="55"/>
      <c r="F19" s="196" t="s">
        <v>21</v>
      </c>
      <c r="G19" s="55"/>
      <c r="H19" s="55"/>
      <c r="I19" s="55"/>
      <c r="J19" s="11"/>
      <c r="K19" s="11"/>
      <c r="L19" s="11" t="s">
        <v>280</v>
      </c>
      <c r="M19" s="11"/>
      <c r="N19" s="11"/>
      <c r="O19" s="11"/>
      <c r="P19" s="11"/>
      <c r="Q19" s="11"/>
      <c r="R19" s="11"/>
      <c r="S19" s="11"/>
    </row>
    <row r="20" spans="1:19" ht="15" customHeight="1" x14ac:dyDescent="0.2">
      <c r="A20" s="10"/>
      <c r="B20" s="195" t="s">
        <v>19</v>
      </c>
      <c r="C20" s="55" t="s">
        <v>3</v>
      </c>
      <c r="D20" s="281" t="s">
        <v>284</v>
      </c>
      <c r="E20" s="55"/>
      <c r="F20" s="196"/>
      <c r="G20" s="55"/>
      <c r="H20" s="55"/>
      <c r="I20" s="55"/>
      <c r="J20" s="11"/>
      <c r="K20" s="11"/>
      <c r="L20" s="11" t="s">
        <v>281</v>
      </c>
      <c r="M20" s="11"/>
      <c r="N20" s="11"/>
      <c r="O20" s="11"/>
      <c r="P20" s="11"/>
      <c r="Q20" s="11"/>
      <c r="R20" s="11"/>
      <c r="S20" s="11"/>
    </row>
    <row r="21" spans="1:19" ht="15" customHeight="1" x14ac:dyDescent="0.2">
      <c r="A21" s="10"/>
      <c r="B21" s="195" t="s">
        <v>20</v>
      </c>
      <c r="C21" s="55" t="s">
        <v>3</v>
      </c>
      <c r="D21" s="281" t="s">
        <v>286</v>
      </c>
      <c r="E21" s="55"/>
      <c r="F21" s="196" t="s">
        <v>23</v>
      </c>
      <c r="G21" s="55"/>
      <c r="H21" s="55"/>
      <c r="I21" s="55"/>
      <c r="J21" s="11"/>
      <c r="K21" s="11"/>
      <c r="L21" s="11" t="s">
        <v>282</v>
      </c>
      <c r="M21" s="11"/>
      <c r="N21" s="11"/>
      <c r="O21" s="11"/>
      <c r="P21" s="11"/>
      <c r="Q21" s="11"/>
      <c r="R21" s="11"/>
      <c r="S21" s="11"/>
    </row>
    <row r="22" spans="1:19" ht="15" customHeight="1" x14ac:dyDescent="0.2">
      <c r="A22" s="10"/>
      <c r="B22" s="195" t="s">
        <v>287</v>
      </c>
      <c r="C22" s="55" t="s">
        <v>3</v>
      </c>
      <c r="D22" s="281" t="s">
        <v>327</v>
      </c>
      <c r="E22" s="55"/>
      <c r="F22" s="55"/>
      <c r="G22" s="55"/>
      <c r="H22" s="55"/>
      <c r="I22" s="55"/>
      <c r="J22" s="11"/>
      <c r="K22" s="11"/>
      <c r="L22" s="11" t="s">
        <v>283</v>
      </c>
      <c r="M22" s="11"/>
      <c r="N22" s="11"/>
      <c r="O22" s="11"/>
      <c r="P22" s="11"/>
      <c r="Q22" s="11"/>
      <c r="R22" s="11"/>
      <c r="S22" s="11"/>
    </row>
    <row r="23" spans="1:19" ht="15" customHeight="1" thickBot="1" x14ac:dyDescent="0.25">
      <c r="A23" s="10"/>
      <c r="B23" s="197" t="s">
        <v>24</v>
      </c>
      <c r="C23" s="198" t="s">
        <v>3</v>
      </c>
      <c r="D23" s="300" t="s">
        <v>389</v>
      </c>
      <c r="E23" s="55"/>
      <c r="F23" s="55"/>
      <c r="G23" s="55"/>
      <c r="H23" s="55"/>
      <c r="I23" s="55"/>
      <c r="J23" s="11"/>
      <c r="K23" s="11"/>
      <c r="L23" s="11" t="s">
        <v>284</v>
      </c>
      <c r="M23" s="11"/>
      <c r="N23" s="11"/>
      <c r="O23" s="11"/>
      <c r="P23" s="11"/>
      <c r="Q23" s="11"/>
      <c r="R23" s="11"/>
      <c r="S23" s="11"/>
    </row>
    <row r="24" spans="1:19" x14ac:dyDescent="0.2">
      <c r="A24" s="10"/>
      <c r="B24" s="10"/>
      <c r="C24" s="10"/>
      <c r="D24" s="10"/>
      <c r="E24" s="10"/>
      <c r="F24" s="10"/>
      <c r="G24" s="10"/>
      <c r="H24" s="10"/>
      <c r="I24" s="10"/>
      <c r="J24" s="11"/>
      <c r="K24" s="11"/>
      <c r="L24" s="11"/>
      <c r="M24" s="11"/>
      <c r="N24" s="11"/>
      <c r="O24" s="11"/>
      <c r="P24" s="11"/>
      <c r="Q24" s="11"/>
      <c r="R24" s="11"/>
      <c r="S24" s="11"/>
    </row>
    <row r="25" spans="1:19" x14ac:dyDescent="0.2">
      <c r="A25" s="10"/>
      <c r="B25" s="10"/>
      <c r="C25" s="10"/>
      <c r="D25" s="10"/>
      <c r="E25" s="10"/>
      <c r="F25" s="10"/>
      <c r="G25" s="10"/>
      <c r="H25" s="10"/>
      <c r="I25" s="10"/>
      <c r="J25" s="11"/>
      <c r="K25" s="11"/>
      <c r="L25" s="11" t="s">
        <v>285</v>
      </c>
      <c r="M25" s="11"/>
      <c r="N25" s="11"/>
      <c r="O25" s="11"/>
      <c r="P25" s="11"/>
      <c r="Q25" s="11"/>
      <c r="R25" s="11"/>
      <c r="S25" s="11"/>
    </row>
    <row r="26" spans="1:19" x14ac:dyDescent="0.2">
      <c r="A26" s="11"/>
      <c r="B26" s="11"/>
      <c r="C26" s="11"/>
      <c r="D26" s="11"/>
      <c r="E26" s="11"/>
      <c r="F26" s="11"/>
      <c r="G26" s="11"/>
      <c r="H26" s="11"/>
      <c r="I26" s="11"/>
      <c r="J26" s="11"/>
      <c r="K26" s="11"/>
      <c r="L26" s="11" t="s">
        <v>286</v>
      </c>
      <c r="M26" s="11"/>
      <c r="N26" s="11"/>
      <c r="O26" s="11"/>
      <c r="P26" s="11"/>
      <c r="Q26" s="11"/>
      <c r="R26" s="11"/>
      <c r="S26" s="11"/>
    </row>
    <row r="27" spans="1:19" x14ac:dyDescent="0.2">
      <c r="A27" s="11"/>
      <c r="B27" s="11"/>
      <c r="C27" s="11"/>
      <c r="D27" s="11"/>
      <c r="E27" s="11"/>
      <c r="F27" s="11"/>
      <c r="G27" s="11"/>
      <c r="H27" s="11"/>
      <c r="I27" s="11"/>
      <c r="J27" s="11"/>
      <c r="K27" s="11"/>
      <c r="L27" s="11"/>
      <c r="M27" s="11"/>
      <c r="N27" s="11"/>
      <c r="O27" s="11"/>
      <c r="P27" s="11"/>
      <c r="Q27" s="11"/>
      <c r="R27" s="11"/>
      <c r="S27" s="11"/>
    </row>
    <row r="28" spans="1:19" x14ac:dyDescent="0.2">
      <c r="A28" s="11"/>
      <c r="B28" s="11"/>
      <c r="C28" s="11"/>
      <c r="D28" s="11"/>
      <c r="E28" s="11"/>
      <c r="F28" s="11"/>
      <c r="G28" s="11"/>
      <c r="H28" s="11"/>
      <c r="I28" s="11"/>
      <c r="J28" s="11"/>
      <c r="K28" s="11"/>
      <c r="L28" s="11"/>
      <c r="M28" s="11"/>
      <c r="N28" s="11"/>
      <c r="O28" s="11"/>
      <c r="P28" s="11"/>
      <c r="Q28" s="11"/>
      <c r="R28" s="11"/>
      <c r="S28" s="11"/>
    </row>
    <row r="29" spans="1:19" x14ac:dyDescent="0.2">
      <c r="A29" s="11"/>
      <c r="B29" s="11"/>
      <c r="C29" s="11"/>
      <c r="D29" s="11"/>
      <c r="E29" s="11"/>
      <c r="F29" s="11"/>
      <c r="G29" s="11"/>
      <c r="H29" s="11"/>
      <c r="I29" s="11"/>
      <c r="J29" s="11"/>
      <c r="K29" s="11"/>
      <c r="L29" s="11"/>
      <c r="M29" s="11"/>
      <c r="N29" s="11"/>
      <c r="O29" s="11"/>
      <c r="P29" s="11"/>
      <c r="Q29" s="11"/>
      <c r="R29" s="11"/>
      <c r="S29" s="11"/>
    </row>
    <row r="30" spans="1:19" x14ac:dyDescent="0.2">
      <c r="A30" s="11"/>
      <c r="B30" s="11"/>
      <c r="C30" s="11"/>
      <c r="D30" s="11"/>
      <c r="E30" s="11"/>
      <c r="F30" s="11"/>
      <c r="G30" s="11"/>
      <c r="H30" s="11"/>
      <c r="I30" s="11"/>
      <c r="J30" s="11"/>
      <c r="K30" s="11"/>
      <c r="L30" s="11"/>
      <c r="M30" s="11"/>
      <c r="N30" s="11"/>
      <c r="O30" s="11"/>
      <c r="P30" s="11"/>
      <c r="Q30" s="11"/>
      <c r="R30" s="11"/>
      <c r="S30" s="11"/>
    </row>
    <row r="31" spans="1:19" x14ac:dyDescent="0.2">
      <c r="A31" s="11"/>
      <c r="B31" s="11"/>
      <c r="C31" s="11"/>
      <c r="D31" s="11"/>
      <c r="E31" s="11"/>
      <c r="F31" s="11"/>
      <c r="G31" s="11"/>
      <c r="H31" s="11"/>
      <c r="I31" s="11"/>
      <c r="J31" s="11"/>
      <c r="K31" s="11"/>
      <c r="L31" s="11"/>
      <c r="M31" s="11"/>
      <c r="N31" s="11"/>
      <c r="O31" s="11"/>
      <c r="P31" s="11"/>
      <c r="Q31" s="11"/>
      <c r="R31" s="11"/>
      <c r="S31" s="11"/>
    </row>
    <row r="32" spans="1:19" x14ac:dyDescent="0.2">
      <c r="A32" s="11"/>
      <c r="B32" s="11"/>
      <c r="C32" s="11"/>
      <c r="D32" s="11"/>
      <c r="E32" s="11"/>
      <c r="F32" s="11"/>
      <c r="G32" s="11"/>
      <c r="H32" s="11"/>
      <c r="I32" s="11"/>
      <c r="J32" s="11"/>
      <c r="K32" s="11"/>
      <c r="L32" s="11"/>
      <c r="M32" s="11"/>
      <c r="N32" s="11"/>
      <c r="O32" s="11"/>
      <c r="P32" s="11"/>
      <c r="Q32" s="11"/>
      <c r="R32" s="11"/>
      <c r="S32" s="11"/>
    </row>
    <row r="33" spans="1:19" x14ac:dyDescent="0.2">
      <c r="A33" s="11"/>
      <c r="B33" s="11"/>
      <c r="C33" s="11"/>
      <c r="D33" s="11"/>
      <c r="E33" s="11"/>
      <c r="F33" s="11"/>
      <c r="G33" s="11"/>
      <c r="H33" s="11"/>
      <c r="I33" s="11"/>
      <c r="J33" s="11"/>
      <c r="K33" s="11"/>
      <c r="L33" s="11"/>
      <c r="M33" s="11"/>
      <c r="N33" s="11"/>
      <c r="O33" s="11"/>
      <c r="P33" s="11"/>
      <c r="Q33" s="11"/>
      <c r="R33" s="11"/>
      <c r="S33" s="11"/>
    </row>
    <row r="34" spans="1:19" x14ac:dyDescent="0.2">
      <c r="A34" s="11"/>
      <c r="B34" s="11"/>
      <c r="C34" s="11"/>
      <c r="D34" s="11"/>
      <c r="E34" s="11"/>
      <c r="F34" s="11"/>
      <c r="G34" s="11"/>
      <c r="H34" s="11"/>
      <c r="I34" s="11"/>
      <c r="J34" s="11"/>
      <c r="K34" s="11"/>
      <c r="L34" s="11"/>
      <c r="M34" s="11"/>
      <c r="N34" s="11"/>
      <c r="O34" s="11"/>
      <c r="P34" s="11"/>
      <c r="Q34" s="11"/>
      <c r="R34" s="11"/>
      <c r="S34" s="11"/>
    </row>
    <row r="35" spans="1:19" x14ac:dyDescent="0.2">
      <c r="A35" s="11"/>
      <c r="B35" s="11"/>
      <c r="C35" s="11"/>
      <c r="D35" s="11"/>
      <c r="E35" s="11"/>
      <c r="F35" s="11"/>
      <c r="G35" s="11"/>
      <c r="H35" s="11"/>
      <c r="I35" s="11"/>
      <c r="J35" s="11"/>
      <c r="K35" s="11"/>
      <c r="L35" s="11"/>
      <c r="M35" s="11"/>
      <c r="N35" s="11"/>
      <c r="O35" s="11"/>
      <c r="P35" s="11"/>
      <c r="Q35" s="11"/>
      <c r="R35" s="11"/>
      <c r="S35" s="11"/>
    </row>
    <row r="36" spans="1:19" x14ac:dyDescent="0.2">
      <c r="A36" s="11"/>
      <c r="B36" s="11"/>
      <c r="C36" s="11"/>
      <c r="D36" s="11"/>
      <c r="E36" s="11"/>
      <c r="F36" s="11"/>
      <c r="G36" s="11"/>
      <c r="H36" s="11"/>
      <c r="I36" s="11"/>
      <c r="J36" s="11"/>
      <c r="K36" s="11"/>
      <c r="L36" s="11"/>
      <c r="M36" s="11"/>
      <c r="N36" s="11"/>
      <c r="O36" s="11"/>
      <c r="P36" s="11"/>
      <c r="Q36" s="11"/>
      <c r="R36" s="11"/>
      <c r="S36" s="11"/>
    </row>
    <row r="37" spans="1:19" x14ac:dyDescent="0.2">
      <c r="A37" s="11"/>
      <c r="B37" s="11"/>
      <c r="C37" s="11"/>
      <c r="D37" s="11"/>
      <c r="E37" s="11"/>
      <c r="F37" s="11"/>
      <c r="G37" s="11"/>
      <c r="H37" s="11"/>
      <c r="I37" s="11"/>
      <c r="J37" s="11"/>
      <c r="K37" s="11"/>
      <c r="L37" s="11"/>
      <c r="M37" s="11"/>
      <c r="N37" s="11"/>
      <c r="O37" s="11"/>
      <c r="P37" s="11"/>
      <c r="Q37" s="11"/>
      <c r="R37" s="11"/>
      <c r="S37" s="11"/>
    </row>
    <row r="38" spans="1:19" x14ac:dyDescent="0.2">
      <c r="A38" s="11"/>
      <c r="B38" s="11"/>
      <c r="C38" s="11"/>
      <c r="D38" s="11"/>
      <c r="E38" s="11"/>
      <c r="F38" s="11"/>
      <c r="G38" s="11"/>
      <c r="H38" s="11"/>
      <c r="I38" s="11"/>
      <c r="J38" s="11"/>
      <c r="K38" s="11"/>
      <c r="L38" s="11"/>
      <c r="M38" s="11"/>
      <c r="N38" s="11"/>
      <c r="O38" s="11"/>
      <c r="P38" s="11"/>
      <c r="Q38" s="11"/>
      <c r="R38" s="11"/>
      <c r="S38" s="11"/>
    </row>
    <row r="39" spans="1:19" x14ac:dyDescent="0.2">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xr:uid="{00000000-0002-0000-4400-000000000000}">
      <formula1>$L$5:$L$16</formula1>
    </dataValidation>
    <dataValidation type="list" allowBlank="1" showInputMessage="1" showErrorMessage="1" sqref="D20" xr:uid="{00000000-0002-0000-4400-000001000000}">
      <formula1>$L$18:$L$23</formula1>
    </dataValidation>
    <dataValidation type="list" allowBlank="1" showInputMessage="1" showErrorMessage="1" sqref="D21" xr:uid="{00000000-0002-0000-4400-000002000000}">
      <formula1>$L$25:$L$26</formula1>
    </dataValidation>
  </dataValidations>
  <hyperlinks>
    <hyperlink ref="D13" r:id="rId1" xr:uid="{00000000-0004-0000-4400-000000000000}"/>
    <hyperlink ref="D14" r:id="rId2" xr:uid="{00000000-0004-0000-4400-000001000000}"/>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30"/>
  <dimension ref="A1:AZ66"/>
  <sheetViews>
    <sheetView workbookViewId="0">
      <pane xSplit="6" topLeftCell="G1" activePane="topRight" state="frozen"/>
      <selection pane="topRight" activeCell="I28" sqref="I28"/>
    </sheetView>
  </sheetViews>
  <sheetFormatPr defaultColWidth="9.140625" defaultRowHeight="12.75" x14ac:dyDescent="0.2"/>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x14ac:dyDescent="0.2">
      <c r="A1" s="257"/>
      <c r="B1" s="257"/>
      <c r="C1" s="257"/>
      <c r="D1" s="257"/>
      <c r="E1" s="257"/>
      <c r="F1" s="257"/>
      <c r="G1" s="257"/>
      <c r="H1" s="257"/>
      <c r="I1" s="257"/>
      <c r="J1" s="257"/>
      <c r="K1" s="257"/>
      <c r="L1" s="257"/>
      <c r="M1" s="257"/>
      <c r="N1" s="257"/>
      <c r="O1" s="257"/>
      <c r="P1" s="257"/>
      <c r="Q1" s="257"/>
      <c r="R1" s="257"/>
      <c r="S1" s="257"/>
      <c r="T1" s="257"/>
      <c r="U1" s="257"/>
      <c r="V1" s="257"/>
      <c r="W1" s="257"/>
      <c r="X1" s="257"/>
      <c r="Y1" s="257"/>
      <c r="Z1" s="257"/>
      <c r="AA1" s="257"/>
      <c r="AB1" s="257"/>
      <c r="AC1" s="257"/>
      <c r="AD1" s="257"/>
      <c r="AE1" s="257"/>
      <c r="AF1" s="257"/>
      <c r="AG1" s="257"/>
      <c r="AH1" s="257"/>
      <c r="AI1" s="257"/>
      <c r="AJ1" s="257"/>
      <c r="AK1" s="257"/>
      <c r="AL1" s="257"/>
      <c r="AM1" s="257"/>
      <c r="AN1" s="257"/>
      <c r="AO1" s="257"/>
      <c r="AP1" s="257"/>
      <c r="AQ1" s="257"/>
      <c r="AR1" s="257"/>
      <c r="AS1" s="257"/>
      <c r="AT1" s="257"/>
      <c r="AU1" s="14"/>
      <c r="AV1" s="14"/>
      <c r="AW1" s="14"/>
      <c r="AX1" s="14"/>
      <c r="AY1" s="14"/>
      <c r="AZ1" s="14"/>
    </row>
    <row r="2" spans="1:52" x14ac:dyDescent="0.2">
      <c r="A2" s="257"/>
      <c r="B2" s="259"/>
      <c r="C2" s="259"/>
      <c r="D2" s="259"/>
      <c r="E2" s="259"/>
      <c r="F2" s="259"/>
      <c r="G2" s="259"/>
      <c r="H2" s="259"/>
      <c r="I2" s="259"/>
      <c r="J2" s="259"/>
      <c r="K2" s="259"/>
      <c r="L2" s="259"/>
      <c r="M2" s="259"/>
      <c r="N2" s="259"/>
      <c r="O2" s="259"/>
      <c r="P2" s="259"/>
      <c r="Q2" s="259"/>
      <c r="R2" s="259"/>
      <c r="S2" s="259"/>
      <c r="T2" s="259"/>
      <c r="U2" s="259"/>
      <c r="V2" s="259"/>
      <c r="W2" s="259"/>
      <c r="X2" s="259"/>
      <c r="Y2" s="259"/>
      <c r="Z2" s="259"/>
      <c r="AA2" s="259"/>
      <c r="AB2" s="259"/>
      <c r="AC2" s="259"/>
      <c r="AD2" s="259"/>
      <c r="AE2" s="259"/>
      <c r="AF2" s="259"/>
      <c r="AG2" s="259"/>
      <c r="AH2" s="259"/>
      <c r="AI2" s="259"/>
      <c r="AJ2" s="259"/>
      <c r="AK2" s="259"/>
      <c r="AL2" s="259"/>
      <c r="AM2" s="259"/>
      <c r="AN2" s="259"/>
      <c r="AO2" s="259"/>
      <c r="AP2" s="259"/>
      <c r="AQ2" s="259"/>
      <c r="AR2" s="13"/>
      <c r="AS2" s="259"/>
      <c r="AT2" s="257"/>
      <c r="AU2" s="14"/>
      <c r="AV2" s="14"/>
      <c r="AW2" s="14"/>
      <c r="AX2" s="14"/>
      <c r="AY2" s="14"/>
      <c r="AZ2" s="14"/>
    </row>
    <row r="3" spans="1:52" ht="31.5" customHeight="1" x14ac:dyDescent="0.2">
      <c r="A3" s="257"/>
      <c r="B3" s="18"/>
      <c r="C3" s="18"/>
      <c r="D3" s="18"/>
      <c r="E3" s="18"/>
      <c r="F3" s="18"/>
      <c r="G3" s="18"/>
      <c r="H3" s="18"/>
      <c r="I3" s="261"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7"/>
      <c r="AU3" s="14"/>
      <c r="AV3" s="14"/>
      <c r="AW3" s="14"/>
      <c r="AX3" s="14"/>
      <c r="AY3" s="14"/>
      <c r="AZ3" s="14"/>
    </row>
    <row r="4" spans="1:52" x14ac:dyDescent="0.2">
      <c r="A4" s="257"/>
      <c r="B4" s="259"/>
      <c r="C4" s="259"/>
      <c r="D4" s="259"/>
      <c r="E4" s="259"/>
      <c r="F4" s="259"/>
      <c r="G4" s="259"/>
      <c r="H4" s="259"/>
      <c r="I4" s="259"/>
      <c r="J4" s="259"/>
      <c r="K4" s="259"/>
      <c r="L4" s="259"/>
      <c r="M4" s="259"/>
      <c r="N4" s="259"/>
      <c r="O4" s="259"/>
      <c r="P4" s="259"/>
      <c r="Q4" s="259"/>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13"/>
      <c r="AS4" s="259"/>
      <c r="AT4" s="257"/>
      <c r="AU4" s="14"/>
      <c r="AV4" s="14"/>
      <c r="AW4" s="14"/>
      <c r="AX4" s="14"/>
      <c r="AY4" s="14"/>
      <c r="AZ4" s="14"/>
    </row>
    <row r="5" spans="1:52" ht="13.5" thickBot="1" x14ac:dyDescent="0.25">
      <c r="A5" s="257"/>
      <c r="B5" s="259"/>
      <c r="C5" s="259"/>
      <c r="D5" s="259"/>
      <c r="E5" s="259"/>
      <c r="F5" s="259"/>
      <c r="G5" s="259"/>
      <c r="H5" s="259"/>
      <c r="I5" s="259"/>
      <c r="J5" s="259"/>
      <c r="K5" s="259"/>
      <c r="L5" s="259"/>
      <c r="M5" s="259"/>
      <c r="N5" s="259"/>
      <c r="O5" s="259"/>
      <c r="P5" s="259"/>
      <c r="Q5" s="259"/>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13"/>
      <c r="AS5" s="259"/>
      <c r="AT5" s="257"/>
      <c r="AU5" s="14"/>
      <c r="AV5" s="14"/>
      <c r="AW5" s="14"/>
      <c r="AX5" s="14"/>
      <c r="AY5" s="14"/>
      <c r="AZ5" s="14"/>
    </row>
    <row r="6" spans="1:52" ht="20.25" customHeight="1" thickBot="1" x14ac:dyDescent="0.25">
      <c r="A6" s="257"/>
      <c r="B6" s="259"/>
      <c r="C6" s="381" t="s">
        <v>28</v>
      </c>
      <c r="D6" s="381" t="s">
        <v>29</v>
      </c>
      <c r="E6" s="381" t="s">
        <v>30</v>
      </c>
      <c r="F6" s="381" t="s">
        <v>31</v>
      </c>
      <c r="G6" s="381" t="s">
        <v>32</v>
      </c>
      <c r="H6" s="381" t="s">
        <v>33</v>
      </c>
      <c r="I6" s="381" t="s">
        <v>34</v>
      </c>
      <c r="J6" s="381" t="s">
        <v>35</v>
      </c>
      <c r="K6" s="381" t="s">
        <v>36</v>
      </c>
      <c r="L6" s="382" t="s">
        <v>37</v>
      </c>
      <c r="M6" s="384" t="s">
        <v>38</v>
      </c>
      <c r="N6" s="384"/>
      <c r="O6" s="384"/>
      <c r="P6" s="384"/>
      <c r="Q6" s="384"/>
      <c r="R6" s="384"/>
      <c r="S6" s="384"/>
      <c r="T6" s="384"/>
      <c r="U6" s="385"/>
      <c r="V6" s="399" t="s">
        <v>39</v>
      </c>
      <c r="W6" s="400"/>
      <c r="X6" s="400"/>
      <c r="Y6" s="401"/>
      <c r="Z6" s="392" t="s">
        <v>40</v>
      </c>
      <c r="AA6" s="393"/>
      <c r="AB6" s="393"/>
      <c r="AC6" s="393"/>
      <c r="AD6" s="394" t="s">
        <v>41</v>
      </c>
      <c r="AE6" s="394"/>
      <c r="AF6" s="395" t="s">
        <v>42</v>
      </c>
      <c r="AG6" s="395"/>
      <c r="AH6" s="396" t="s">
        <v>43</v>
      </c>
      <c r="AI6" s="396"/>
      <c r="AJ6" s="396"/>
      <c r="AK6" s="396"/>
      <c r="AL6" s="397" t="s">
        <v>44</v>
      </c>
      <c r="AM6" s="397"/>
      <c r="AN6" s="397"/>
      <c r="AO6" s="398" t="s">
        <v>45</v>
      </c>
      <c r="AP6" s="398"/>
      <c r="AQ6" s="398"/>
      <c r="AR6" s="386" t="s">
        <v>46</v>
      </c>
      <c r="AS6" s="260"/>
      <c r="AT6" s="257"/>
      <c r="AU6" s="14"/>
      <c r="AV6" s="14"/>
      <c r="AW6" s="14"/>
      <c r="AX6" s="14"/>
      <c r="AY6" s="14"/>
      <c r="AZ6" s="14"/>
    </row>
    <row r="7" spans="1:52" ht="14.25" x14ac:dyDescent="0.2">
      <c r="A7" s="257"/>
      <c r="B7" s="259"/>
      <c r="C7" s="381"/>
      <c r="D7" s="381"/>
      <c r="E7" s="381"/>
      <c r="F7" s="381"/>
      <c r="G7" s="381"/>
      <c r="H7" s="381"/>
      <c r="I7" s="381"/>
      <c r="J7" s="381"/>
      <c r="K7" s="381"/>
      <c r="L7" s="383"/>
      <c r="M7" s="387" t="s">
        <v>47</v>
      </c>
      <c r="N7" s="389" t="s">
        <v>48</v>
      </c>
      <c r="O7" s="387" t="s">
        <v>49</v>
      </c>
      <c r="P7" s="389" t="s">
        <v>50</v>
      </c>
      <c r="Q7" s="387" t="s">
        <v>51</v>
      </c>
      <c r="R7" s="391"/>
      <c r="S7" s="391"/>
      <c r="T7" s="391"/>
      <c r="U7" s="389"/>
      <c r="V7" s="402"/>
      <c r="W7" s="403"/>
      <c r="X7" s="403"/>
      <c r="Y7" s="404"/>
      <c r="Z7" s="392"/>
      <c r="AA7" s="393"/>
      <c r="AB7" s="393"/>
      <c r="AC7" s="393"/>
      <c r="AD7" s="394"/>
      <c r="AE7" s="394"/>
      <c r="AF7" s="395"/>
      <c r="AG7" s="395"/>
      <c r="AH7" s="396"/>
      <c r="AI7" s="396"/>
      <c r="AJ7" s="396"/>
      <c r="AK7" s="396"/>
      <c r="AL7" s="397"/>
      <c r="AM7" s="397"/>
      <c r="AN7" s="397"/>
      <c r="AO7" s="398"/>
      <c r="AP7" s="398"/>
      <c r="AQ7" s="398"/>
      <c r="AR7" s="386"/>
      <c r="AS7" s="260"/>
      <c r="AT7" s="257"/>
      <c r="AU7" s="14"/>
      <c r="AV7" s="14"/>
      <c r="AW7" s="14"/>
      <c r="AX7" s="14"/>
      <c r="AY7" s="14"/>
      <c r="AZ7" s="14"/>
    </row>
    <row r="8" spans="1:52" ht="49.5" customHeight="1" x14ac:dyDescent="0.2">
      <c r="A8" s="257"/>
      <c r="B8" s="259"/>
      <c r="C8" s="381"/>
      <c r="D8" s="381"/>
      <c r="E8" s="381"/>
      <c r="F8" s="381"/>
      <c r="G8" s="381"/>
      <c r="H8" s="381"/>
      <c r="I8" s="381"/>
      <c r="J8" s="381"/>
      <c r="K8" s="381"/>
      <c r="L8" s="383"/>
      <c r="M8" s="388"/>
      <c r="N8" s="390"/>
      <c r="O8" s="388"/>
      <c r="P8" s="390"/>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0"/>
      <c r="AT8" s="257"/>
      <c r="AU8" s="14"/>
      <c r="AV8" s="14"/>
      <c r="AW8" s="14"/>
      <c r="AX8" s="14"/>
      <c r="AY8" s="14"/>
      <c r="AZ8" s="14"/>
    </row>
    <row r="9" spans="1:52" x14ac:dyDescent="0.2">
      <c r="A9" s="257"/>
      <c r="B9" s="259"/>
      <c r="C9" s="210">
        <v>1</v>
      </c>
      <c r="D9" s="211">
        <v>2</v>
      </c>
      <c r="E9" s="211">
        <v>3</v>
      </c>
      <c r="F9" s="211">
        <v>4</v>
      </c>
      <c r="G9" s="211">
        <v>5</v>
      </c>
      <c r="H9" s="211">
        <v>6</v>
      </c>
      <c r="I9" s="211">
        <v>7</v>
      </c>
      <c r="J9" s="211">
        <v>8</v>
      </c>
      <c r="K9" s="211">
        <v>9</v>
      </c>
      <c r="L9" s="283">
        <v>10</v>
      </c>
      <c r="M9" s="284">
        <v>11</v>
      </c>
      <c r="N9" s="285">
        <v>12</v>
      </c>
      <c r="O9" s="284">
        <v>13</v>
      </c>
      <c r="P9" s="285">
        <v>14</v>
      </c>
      <c r="Q9" s="284">
        <v>15</v>
      </c>
      <c r="R9" s="211">
        <v>16</v>
      </c>
      <c r="S9" s="211">
        <v>17</v>
      </c>
      <c r="T9" s="211">
        <v>18</v>
      </c>
      <c r="U9" s="285">
        <v>19</v>
      </c>
      <c r="V9" s="284">
        <v>20</v>
      </c>
      <c r="W9" s="211">
        <v>21</v>
      </c>
      <c r="X9" s="211">
        <v>22</v>
      </c>
      <c r="Y9" s="285">
        <v>23</v>
      </c>
      <c r="Z9" s="286">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0"/>
      <c r="AT9" s="257"/>
      <c r="AU9" s="14"/>
      <c r="AV9" s="14"/>
      <c r="AW9" s="14"/>
      <c r="AX9" s="14"/>
      <c r="AY9" s="14"/>
      <c r="AZ9" s="14"/>
    </row>
    <row r="10" spans="1:52" s="17" customFormat="1" ht="20.25" customHeight="1" x14ac:dyDescent="0.25">
      <c r="A10" s="258"/>
      <c r="B10" s="260"/>
      <c r="C10" s="212">
        <v>1</v>
      </c>
      <c r="D10" s="321">
        <v>23021003</v>
      </c>
      <c r="E10" s="321" t="s">
        <v>342</v>
      </c>
      <c r="F10" s="334" t="s">
        <v>343</v>
      </c>
      <c r="G10" s="231"/>
      <c r="H10" s="290"/>
      <c r="I10" s="291"/>
      <c r="J10" s="231"/>
      <c r="K10" s="292"/>
      <c r="L10" s="290"/>
      <c r="M10" s="293"/>
      <c r="N10" s="293"/>
      <c r="O10" s="293"/>
      <c r="P10" s="293"/>
      <c r="Q10" s="293"/>
      <c r="R10" s="293"/>
      <c r="S10" s="293"/>
      <c r="T10" s="293"/>
      <c r="U10" s="293"/>
      <c r="V10"/>
      <c r="W10" s="293"/>
      <c r="X10" s="293"/>
      <c r="Y10" s="293"/>
      <c r="Z10" s="242"/>
      <c r="AA10" s="242"/>
      <c r="AB10" s="242"/>
      <c r="AC10" s="242"/>
      <c r="AD10" s="242"/>
      <c r="AE10" s="242"/>
      <c r="AF10" s="242"/>
      <c r="AG10" s="242"/>
      <c r="AH10" s="242"/>
      <c r="AI10" s="242"/>
      <c r="AJ10" s="242"/>
      <c r="AK10" s="242"/>
      <c r="AL10" s="242"/>
      <c r="AM10" s="242"/>
      <c r="AN10" s="242"/>
      <c r="AO10" s="242"/>
      <c r="AP10" s="242"/>
      <c r="AQ10" s="242"/>
      <c r="AR10" s="229"/>
      <c r="AS10" s="260"/>
      <c r="AT10" s="258"/>
      <c r="AU10" s="16"/>
      <c r="AV10" s="16"/>
      <c r="AW10" s="16"/>
      <c r="AX10" s="16"/>
      <c r="AY10" s="16"/>
      <c r="AZ10" s="16"/>
    </row>
    <row r="11" spans="1:52" s="17" customFormat="1" ht="20.25" customHeight="1" x14ac:dyDescent="0.25">
      <c r="A11" s="258"/>
      <c r="B11" s="260"/>
      <c r="C11" s="230">
        <v>2</v>
      </c>
      <c r="D11" s="321">
        <v>23021005</v>
      </c>
      <c r="E11" s="321" t="s">
        <v>344</v>
      </c>
      <c r="F11" s="334" t="s">
        <v>345</v>
      </c>
      <c r="G11" s="233"/>
      <c r="H11" s="290"/>
      <c r="I11" s="291"/>
      <c r="J11" s="231"/>
      <c r="K11" s="292"/>
      <c r="L11" s="290"/>
      <c r="M11" s="293"/>
      <c r="N11" s="293"/>
      <c r="O11" s="293"/>
      <c r="P11" s="293"/>
      <c r="Q11" s="293"/>
      <c r="R11" s="293"/>
      <c r="S11" s="293"/>
      <c r="T11" s="293"/>
      <c r="U11" s="293"/>
      <c r="V11"/>
      <c r="W11" s="293"/>
      <c r="X11" s="293"/>
      <c r="Y11" s="293"/>
      <c r="Z11" s="242"/>
      <c r="AA11" s="242"/>
      <c r="AB11" s="242"/>
      <c r="AC11" s="242"/>
      <c r="AD11" s="242"/>
      <c r="AE11" s="242"/>
      <c r="AF11" s="242"/>
      <c r="AG11" s="242"/>
      <c r="AH11" s="242"/>
      <c r="AI11" s="242"/>
      <c r="AJ11" s="242"/>
      <c r="AK11" s="242"/>
      <c r="AL11" s="242"/>
      <c r="AM11" s="242"/>
      <c r="AN11" s="242"/>
      <c r="AO11" s="242"/>
      <c r="AP11" s="242"/>
      <c r="AQ11" s="242"/>
      <c r="AR11" s="244"/>
      <c r="AS11" s="260"/>
      <c r="AT11" s="258"/>
      <c r="AU11" s="16"/>
      <c r="AV11" s="16"/>
      <c r="AW11" s="16"/>
      <c r="AX11" s="16"/>
      <c r="AY11" s="16"/>
      <c r="AZ11" s="16"/>
    </row>
    <row r="12" spans="1:52" s="17" customFormat="1" ht="20.25" customHeight="1" x14ac:dyDescent="0.25">
      <c r="A12" s="258"/>
      <c r="B12" s="260"/>
      <c r="C12" s="245">
        <v>3</v>
      </c>
      <c r="D12" s="321">
        <v>23021006</v>
      </c>
      <c r="E12" s="321" t="s">
        <v>346</v>
      </c>
      <c r="F12" s="334" t="s">
        <v>347</v>
      </c>
      <c r="G12" s="233"/>
      <c r="H12" s="290"/>
      <c r="I12" s="291"/>
      <c r="J12" s="231"/>
      <c r="K12" s="292"/>
      <c r="L12" s="290"/>
      <c r="M12" s="293"/>
      <c r="N12" s="293"/>
      <c r="O12" s="293"/>
      <c r="P12" s="293"/>
      <c r="Q12" s="293"/>
      <c r="R12" s="293"/>
      <c r="S12" s="293"/>
      <c r="T12" s="293"/>
      <c r="U12" s="293"/>
      <c r="V12"/>
      <c r="W12" s="293"/>
      <c r="X12" s="293"/>
      <c r="Y12" s="293"/>
      <c r="Z12" s="242"/>
      <c r="AA12" s="242"/>
      <c r="AB12" s="242"/>
      <c r="AC12" s="242"/>
      <c r="AD12" s="242"/>
      <c r="AE12" s="242"/>
      <c r="AF12" s="242"/>
      <c r="AG12" s="242"/>
      <c r="AH12" s="242"/>
      <c r="AI12" s="242"/>
      <c r="AJ12" s="242"/>
      <c r="AK12" s="242"/>
      <c r="AL12" s="242"/>
      <c r="AM12" s="242"/>
      <c r="AN12" s="242"/>
      <c r="AO12" s="242"/>
      <c r="AP12" s="242"/>
      <c r="AQ12" s="242"/>
      <c r="AR12" s="244"/>
      <c r="AS12" s="260"/>
      <c r="AT12" s="258"/>
      <c r="AU12" s="16"/>
      <c r="AV12" s="16"/>
      <c r="AW12" s="16"/>
      <c r="AX12" s="16"/>
      <c r="AY12" s="16"/>
      <c r="AZ12" s="16"/>
    </row>
    <row r="13" spans="1:52" s="17" customFormat="1" ht="20.25" customHeight="1" x14ac:dyDescent="0.25">
      <c r="A13" s="258"/>
      <c r="B13" s="260"/>
      <c r="C13" s="230">
        <v>4</v>
      </c>
      <c r="D13" s="321">
        <v>23021007</v>
      </c>
      <c r="E13" s="321" t="s">
        <v>348</v>
      </c>
      <c r="F13" s="334" t="s">
        <v>349</v>
      </c>
      <c r="G13" s="233"/>
      <c r="H13" s="290"/>
      <c r="I13" s="291"/>
      <c r="J13" s="231"/>
      <c r="K13" s="292"/>
      <c r="L13" s="290"/>
      <c r="M13" s="293"/>
      <c r="N13" s="293"/>
      <c r="O13" s="293"/>
      <c r="P13" s="293"/>
      <c r="Q13" s="293"/>
      <c r="R13" s="293"/>
      <c r="S13" s="293"/>
      <c r="T13" s="293"/>
      <c r="U13" s="293"/>
      <c r="V13"/>
      <c r="W13" s="293"/>
      <c r="X13" s="293"/>
      <c r="Y13" s="293"/>
      <c r="Z13" s="242"/>
      <c r="AA13" s="242"/>
      <c r="AB13" s="242"/>
      <c r="AC13" s="242"/>
      <c r="AD13" s="242"/>
      <c r="AE13" s="242"/>
      <c r="AF13" s="242"/>
      <c r="AG13" s="242"/>
      <c r="AH13" s="242"/>
      <c r="AI13" s="242"/>
      <c r="AJ13" s="242"/>
      <c r="AK13" s="242"/>
      <c r="AL13" s="242"/>
      <c r="AM13" s="242"/>
      <c r="AN13" s="242"/>
      <c r="AO13" s="242"/>
      <c r="AP13" s="242"/>
      <c r="AQ13" s="242"/>
      <c r="AR13" s="244"/>
      <c r="AS13" s="260"/>
      <c r="AT13" s="258"/>
      <c r="AU13" s="16"/>
      <c r="AV13" s="16"/>
      <c r="AW13" s="16"/>
      <c r="AX13" s="16"/>
      <c r="AY13" s="16"/>
      <c r="AZ13" s="16"/>
    </row>
    <row r="14" spans="1:52" s="17" customFormat="1" ht="20.25" customHeight="1" x14ac:dyDescent="0.25">
      <c r="A14" s="258"/>
      <c r="B14" s="260"/>
      <c r="C14" s="245">
        <v>5</v>
      </c>
      <c r="D14" s="321">
        <v>23021008</v>
      </c>
      <c r="E14" s="321" t="s">
        <v>350</v>
      </c>
      <c r="F14" s="334" t="s">
        <v>351</v>
      </c>
      <c r="G14" s="233"/>
      <c r="H14" s="290"/>
      <c r="I14" s="291"/>
      <c r="J14" s="231"/>
      <c r="K14" s="292"/>
      <c r="L14" s="290"/>
      <c r="M14" s="293"/>
      <c r="N14" s="293"/>
      <c r="O14" s="293"/>
      <c r="P14" s="293"/>
      <c r="Q14" s="293"/>
      <c r="R14" s="293"/>
      <c r="S14" s="293"/>
      <c r="T14" s="293"/>
      <c r="U14" s="293"/>
      <c r="V14"/>
      <c r="W14" s="293"/>
      <c r="X14" s="293"/>
      <c r="Y14" s="293"/>
      <c r="Z14" s="242"/>
      <c r="AA14" s="242"/>
      <c r="AB14" s="242"/>
      <c r="AC14" s="242"/>
      <c r="AD14" s="242"/>
      <c r="AE14" s="242"/>
      <c r="AF14" s="242"/>
      <c r="AG14" s="242"/>
      <c r="AH14" s="242"/>
      <c r="AI14" s="242"/>
      <c r="AJ14" s="242"/>
      <c r="AK14" s="242"/>
      <c r="AL14" s="242"/>
      <c r="AM14" s="242"/>
      <c r="AN14" s="242"/>
      <c r="AO14" s="242"/>
      <c r="AP14" s="242"/>
      <c r="AQ14" s="242"/>
      <c r="AR14" s="244"/>
      <c r="AS14" s="260"/>
      <c r="AT14" s="258"/>
      <c r="AU14" s="16"/>
      <c r="AV14" s="16"/>
      <c r="AW14" s="16"/>
      <c r="AX14" s="16"/>
      <c r="AY14" s="16"/>
      <c r="AZ14" s="16"/>
    </row>
    <row r="15" spans="1:52" s="17" customFormat="1" ht="20.25" customHeight="1" x14ac:dyDescent="0.25">
      <c r="A15" s="258"/>
      <c r="B15" s="260"/>
      <c r="C15" s="230">
        <v>6</v>
      </c>
      <c r="D15" s="321">
        <v>23021012</v>
      </c>
      <c r="E15" s="321" t="s">
        <v>352</v>
      </c>
      <c r="F15" s="334" t="s">
        <v>353</v>
      </c>
      <c r="G15" s="231"/>
      <c r="H15" s="290"/>
      <c r="I15" s="291"/>
      <c r="J15" s="231"/>
      <c r="K15" s="292"/>
      <c r="L15" s="290"/>
      <c r="M15" s="293"/>
      <c r="N15" s="293"/>
      <c r="O15" s="293"/>
      <c r="P15" s="293"/>
      <c r="Q15" s="293"/>
      <c r="R15" s="293"/>
      <c r="S15" s="293"/>
      <c r="T15" s="293"/>
      <c r="U15" s="293"/>
      <c r="V15"/>
      <c r="W15" s="293"/>
      <c r="X15" s="293"/>
      <c r="Y15" s="293"/>
      <c r="Z15" s="242"/>
      <c r="AA15" s="242"/>
      <c r="AB15" s="242"/>
      <c r="AC15" s="242"/>
      <c r="AD15" s="242"/>
      <c r="AE15" s="242"/>
      <c r="AF15" s="242"/>
      <c r="AG15" s="242"/>
      <c r="AH15" s="242"/>
      <c r="AI15" s="242"/>
      <c r="AJ15" s="242"/>
      <c r="AK15" s="242"/>
      <c r="AL15" s="242"/>
      <c r="AM15" s="242"/>
      <c r="AN15" s="242"/>
      <c r="AO15" s="242"/>
      <c r="AP15" s="242"/>
      <c r="AQ15" s="242"/>
      <c r="AR15" s="244"/>
      <c r="AS15" s="260"/>
      <c r="AT15" s="258"/>
      <c r="AU15" s="16"/>
      <c r="AV15" s="16"/>
      <c r="AW15" s="16"/>
      <c r="AX15" s="16"/>
      <c r="AY15" s="16"/>
      <c r="AZ15" s="16"/>
    </row>
    <row r="16" spans="1:52" s="17" customFormat="1" ht="20.25" customHeight="1" x14ac:dyDescent="0.25">
      <c r="A16" s="258"/>
      <c r="B16" s="260"/>
      <c r="C16" s="245">
        <v>7</v>
      </c>
      <c r="D16" s="321">
        <v>23021013</v>
      </c>
      <c r="E16" s="321" t="s">
        <v>354</v>
      </c>
      <c r="F16" s="334" t="s">
        <v>355</v>
      </c>
      <c r="G16" s="233"/>
      <c r="H16" s="290"/>
      <c r="I16" s="291"/>
      <c r="J16" s="231"/>
      <c r="K16" s="292"/>
      <c r="L16" s="290"/>
      <c r="M16" s="293"/>
      <c r="N16" s="293"/>
      <c r="O16" s="293"/>
      <c r="P16" s="293"/>
      <c r="Q16" s="293"/>
      <c r="R16" s="293"/>
      <c r="S16" s="293"/>
      <c r="T16" s="293"/>
      <c r="U16" s="293"/>
      <c r="V16"/>
      <c r="W16" s="293"/>
      <c r="X16" s="293"/>
      <c r="Y16" s="293"/>
      <c r="Z16" s="242"/>
      <c r="AA16" s="242"/>
      <c r="AB16" s="242"/>
      <c r="AC16" s="242"/>
      <c r="AD16" s="242"/>
      <c r="AE16" s="242"/>
      <c r="AF16" s="242"/>
      <c r="AG16" s="242"/>
      <c r="AH16" s="242"/>
      <c r="AI16" s="242"/>
      <c r="AJ16" s="242"/>
      <c r="AK16" s="242"/>
      <c r="AL16" s="242"/>
      <c r="AM16" s="242"/>
      <c r="AN16" s="242"/>
      <c r="AO16" s="242"/>
      <c r="AP16" s="242"/>
      <c r="AQ16" s="242"/>
      <c r="AR16" s="244"/>
      <c r="AS16" s="260"/>
      <c r="AT16" s="258"/>
      <c r="AU16" s="16"/>
      <c r="AV16" s="16"/>
      <c r="AW16" s="16"/>
      <c r="AX16" s="16"/>
      <c r="AY16" s="16"/>
      <c r="AZ16" s="16"/>
    </row>
    <row r="17" spans="1:52" s="17" customFormat="1" ht="20.25" customHeight="1" x14ac:dyDescent="0.25">
      <c r="A17" s="258"/>
      <c r="B17" s="260"/>
      <c r="C17" s="230">
        <v>8</v>
      </c>
      <c r="D17" s="321">
        <v>23021014</v>
      </c>
      <c r="E17" s="321" t="s">
        <v>356</v>
      </c>
      <c r="F17" s="334" t="s">
        <v>357</v>
      </c>
      <c r="G17" s="233"/>
      <c r="H17" s="290"/>
      <c r="I17" s="291"/>
      <c r="J17" s="231"/>
      <c r="K17" s="292"/>
      <c r="L17" s="290"/>
      <c r="M17" s="293"/>
      <c r="N17" s="293"/>
      <c r="O17" s="293"/>
      <c r="P17" s="293"/>
      <c r="Q17" s="293"/>
      <c r="R17" s="293"/>
      <c r="S17" s="293"/>
      <c r="T17" s="293"/>
      <c r="U17" s="293"/>
      <c r="V17"/>
      <c r="W17" s="293"/>
      <c r="X17" s="293"/>
      <c r="Y17" s="293"/>
      <c r="Z17" s="242"/>
      <c r="AA17" s="242"/>
      <c r="AB17" s="242"/>
      <c r="AC17" s="242"/>
      <c r="AD17" s="242"/>
      <c r="AE17" s="242"/>
      <c r="AF17" s="242"/>
      <c r="AG17" s="242"/>
      <c r="AH17" s="242"/>
      <c r="AI17" s="242"/>
      <c r="AJ17" s="242"/>
      <c r="AK17" s="242"/>
      <c r="AL17" s="242"/>
      <c r="AM17" s="242"/>
      <c r="AN17" s="242"/>
      <c r="AO17" s="242"/>
      <c r="AP17" s="242"/>
      <c r="AQ17" s="242"/>
      <c r="AR17" s="244"/>
      <c r="AS17" s="260"/>
      <c r="AT17" s="258"/>
      <c r="AU17" s="16"/>
      <c r="AV17" s="16"/>
      <c r="AW17" s="16"/>
      <c r="AX17" s="16"/>
      <c r="AY17" s="16"/>
      <c r="AZ17" s="16"/>
    </row>
    <row r="18" spans="1:52" s="17" customFormat="1" ht="20.25" customHeight="1" x14ac:dyDescent="0.25">
      <c r="A18" s="258"/>
      <c r="B18" s="260"/>
      <c r="C18" s="245">
        <v>9</v>
      </c>
      <c r="D18" s="321">
        <v>22021069</v>
      </c>
      <c r="E18" s="321" t="s">
        <v>394</v>
      </c>
      <c r="F18" s="334" t="s">
        <v>390</v>
      </c>
      <c r="G18" s="233"/>
      <c r="H18" s="290"/>
      <c r="I18" s="291"/>
      <c r="J18" s="231"/>
      <c r="K18" s="292"/>
      <c r="L18" s="290"/>
      <c r="M18" s="293"/>
      <c r="N18" s="293"/>
      <c r="O18" s="293"/>
      <c r="P18" s="293"/>
      <c r="Q18" s="293"/>
      <c r="R18" s="293"/>
      <c r="S18" s="293"/>
      <c r="T18" s="293"/>
      <c r="U18" s="293"/>
      <c r="V18"/>
      <c r="W18" s="293"/>
      <c r="X18" s="293"/>
      <c r="Y18" s="293"/>
      <c r="Z18" s="242"/>
      <c r="AA18" s="242"/>
      <c r="AB18" s="242"/>
      <c r="AC18" s="242"/>
      <c r="AD18" s="242"/>
      <c r="AE18" s="242"/>
      <c r="AF18" s="242"/>
      <c r="AG18" s="242"/>
      <c r="AH18" s="242"/>
      <c r="AI18" s="242"/>
      <c r="AJ18" s="242"/>
      <c r="AK18" s="242"/>
      <c r="AL18" s="242"/>
      <c r="AM18" s="242"/>
      <c r="AN18" s="242"/>
      <c r="AO18" s="242"/>
      <c r="AP18" s="242"/>
      <c r="AQ18" s="242"/>
      <c r="AR18" s="244"/>
      <c r="AS18" s="260"/>
      <c r="AT18" s="258"/>
      <c r="AU18" s="16"/>
      <c r="AV18" s="16"/>
      <c r="AW18" s="16"/>
      <c r="AX18" s="16"/>
      <c r="AY18" s="16"/>
      <c r="AZ18" s="16"/>
    </row>
    <row r="19" spans="1:52" s="17" customFormat="1" ht="20.25" customHeight="1" x14ac:dyDescent="0.25">
      <c r="A19" s="258"/>
      <c r="B19" s="260"/>
      <c r="C19" s="230">
        <v>10</v>
      </c>
      <c r="D19" s="321">
        <v>23020011</v>
      </c>
      <c r="E19" s="321" t="s">
        <v>395</v>
      </c>
      <c r="F19" s="334" t="s">
        <v>391</v>
      </c>
      <c r="G19" s="233"/>
      <c r="H19" s="290"/>
      <c r="I19" s="291"/>
      <c r="J19" s="231"/>
      <c r="K19" s="292"/>
      <c r="L19" s="290"/>
      <c r="M19" s="293"/>
      <c r="N19" s="293"/>
      <c r="O19" s="293"/>
      <c r="P19" s="293"/>
      <c r="Q19" s="293"/>
      <c r="R19" s="293"/>
      <c r="S19" s="293"/>
      <c r="T19" s="293"/>
      <c r="U19" s="293"/>
      <c r="V19" s="293"/>
      <c r="W19" s="293"/>
      <c r="X19" s="293"/>
      <c r="Y19" s="293"/>
      <c r="Z19" s="242"/>
      <c r="AA19" s="242"/>
      <c r="AB19" s="242"/>
      <c r="AC19" s="242"/>
      <c r="AD19" s="242"/>
      <c r="AE19" s="242"/>
      <c r="AF19" s="242"/>
      <c r="AG19" s="242"/>
      <c r="AH19" s="242"/>
      <c r="AI19" s="242"/>
      <c r="AJ19" s="242"/>
      <c r="AK19" s="242"/>
      <c r="AL19" s="242"/>
      <c r="AM19" s="242"/>
      <c r="AN19" s="242"/>
      <c r="AO19" s="242"/>
      <c r="AP19" s="242"/>
      <c r="AQ19" s="242"/>
      <c r="AR19" s="244"/>
      <c r="AS19" s="260"/>
      <c r="AT19" s="258"/>
      <c r="AU19" s="16"/>
      <c r="AV19" s="16"/>
      <c r="AW19" s="16"/>
      <c r="AX19" s="16"/>
      <c r="AY19" s="16"/>
      <c r="AZ19" s="16"/>
    </row>
    <row r="20" spans="1:52" s="17" customFormat="1" ht="20.25" customHeight="1" x14ac:dyDescent="0.25">
      <c r="A20" s="258"/>
      <c r="B20" s="260"/>
      <c r="C20" s="245">
        <v>11</v>
      </c>
      <c r="D20" s="321">
        <v>23021016</v>
      </c>
      <c r="E20" s="321" t="s">
        <v>358</v>
      </c>
      <c r="F20" s="334" t="s">
        <v>359</v>
      </c>
      <c r="G20" s="231"/>
      <c r="H20" s="290"/>
      <c r="I20" s="291"/>
      <c r="J20" s="231"/>
      <c r="K20" s="292"/>
      <c r="L20" s="290"/>
      <c r="M20" s="293"/>
      <c r="N20" s="293"/>
      <c r="O20" s="293"/>
      <c r="P20" s="293"/>
      <c r="Q20" s="293"/>
      <c r="R20" s="293"/>
      <c r="S20" s="293"/>
      <c r="T20" s="293"/>
      <c r="U20" s="293"/>
      <c r="V20" s="293"/>
      <c r="W20" s="293"/>
      <c r="X20" s="293"/>
      <c r="Y20" s="293"/>
      <c r="Z20" s="242"/>
      <c r="AA20" s="242"/>
      <c r="AB20" s="242"/>
      <c r="AC20" s="242"/>
      <c r="AD20" s="242"/>
      <c r="AE20" s="242"/>
      <c r="AF20" s="242"/>
      <c r="AG20" s="242"/>
      <c r="AH20" s="242"/>
      <c r="AI20" s="242"/>
      <c r="AJ20" s="242"/>
      <c r="AK20" s="242"/>
      <c r="AL20" s="242"/>
      <c r="AM20" s="242"/>
      <c r="AN20" s="242"/>
      <c r="AO20" s="242"/>
      <c r="AP20" s="242"/>
      <c r="AQ20" s="242"/>
      <c r="AR20" s="244"/>
      <c r="AS20" s="260"/>
      <c r="AT20" s="258"/>
      <c r="AU20" s="16"/>
      <c r="AV20" s="16"/>
      <c r="AW20" s="16"/>
      <c r="AX20" s="16"/>
      <c r="AY20" s="16"/>
      <c r="AZ20" s="16"/>
    </row>
    <row r="21" spans="1:52" s="17" customFormat="1" ht="20.25" customHeight="1" x14ac:dyDescent="0.25">
      <c r="A21" s="258"/>
      <c r="B21" s="260"/>
      <c r="C21" s="230">
        <v>12</v>
      </c>
      <c r="D21" s="321">
        <v>23021017</v>
      </c>
      <c r="E21" s="321" t="s">
        <v>360</v>
      </c>
      <c r="F21" s="334" t="s">
        <v>361</v>
      </c>
      <c r="G21" s="233"/>
      <c r="H21" s="290"/>
      <c r="I21" s="291"/>
      <c r="J21" s="231"/>
      <c r="K21" s="292"/>
      <c r="L21" s="290"/>
      <c r="M21" s="293"/>
      <c r="N21" s="293"/>
      <c r="O21" s="293"/>
      <c r="P21" s="293"/>
      <c r="Q21" s="293"/>
      <c r="R21" s="293"/>
      <c r="S21" s="293"/>
      <c r="T21" s="293"/>
      <c r="U21" s="293"/>
      <c r="V21" s="293"/>
      <c r="W21" s="293"/>
      <c r="X21" s="293"/>
      <c r="Y21" s="293"/>
      <c r="Z21" s="242"/>
      <c r="AA21" s="242"/>
      <c r="AB21" s="242"/>
      <c r="AC21" s="242"/>
      <c r="AD21" s="242"/>
      <c r="AE21" s="242"/>
      <c r="AF21" s="242"/>
      <c r="AG21" s="242"/>
      <c r="AH21" s="242"/>
      <c r="AI21" s="242"/>
      <c r="AJ21" s="242"/>
      <c r="AK21" s="242"/>
      <c r="AL21" s="242"/>
      <c r="AM21" s="242"/>
      <c r="AN21" s="242"/>
      <c r="AO21" s="242"/>
      <c r="AP21" s="242"/>
      <c r="AQ21" s="242"/>
      <c r="AR21" s="244"/>
      <c r="AS21" s="260"/>
      <c r="AT21" s="258"/>
      <c r="AU21" s="16"/>
      <c r="AV21" s="16"/>
      <c r="AW21" s="16"/>
      <c r="AX21" s="16"/>
      <c r="AY21" s="16"/>
      <c r="AZ21" s="16"/>
    </row>
    <row r="22" spans="1:52" s="17" customFormat="1" ht="20.25" customHeight="1" x14ac:dyDescent="0.25">
      <c r="A22" s="258"/>
      <c r="B22" s="260"/>
      <c r="C22" s="245">
        <v>13</v>
      </c>
      <c r="D22" s="321">
        <v>23021018</v>
      </c>
      <c r="E22" s="321" t="s">
        <v>362</v>
      </c>
      <c r="F22" s="334" t="s">
        <v>363</v>
      </c>
      <c r="G22" s="233"/>
      <c r="H22" s="290"/>
      <c r="I22" s="291"/>
      <c r="J22" s="231"/>
      <c r="K22" s="292"/>
      <c r="L22" s="290"/>
      <c r="M22" s="293"/>
      <c r="N22" s="293"/>
      <c r="O22" s="293"/>
      <c r="P22" s="293"/>
      <c r="Q22" s="293"/>
      <c r="R22" s="293"/>
      <c r="S22" s="293"/>
      <c r="T22" s="293"/>
      <c r="U22" s="293"/>
      <c r="V22" s="293"/>
      <c r="W22" s="293"/>
      <c r="X22" s="293"/>
      <c r="Y22" s="293"/>
      <c r="Z22" s="242"/>
      <c r="AA22" s="242"/>
      <c r="AB22" s="242"/>
      <c r="AC22" s="242"/>
      <c r="AD22" s="242"/>
      <c r="AE22" s="242"/>
      <c r="AF22" s="242"/>
      <c r="AG22" s="242"/>
      <c r="AH22" s="242"/>
      <c r="AI22" s="242"/>
      <c r="AJ22" s="242"/>
      <c r="AK22" s="242"/>
      <c r="AL22" s="242"/>
      <c r="AM22" s="242"/>
      <c r="AN22" s="242"/>
      <c r="AO22" s="242"/>
      <c r="AP22" s="242"/>
      <c r="AQ22" s="242"/>
      <c r="AR22" s="244"/>
      <c r="AS22" s="260"/>
      <c r="AT22" s="258"/>
      <c r="AU22" s="16"/>
      <c r="AV22" s="16"/>
      <c r="AW22" s="16"/>
      <c r="AX22" s="16"/>
      <c r="AY22" s="16"/>
      <c r="AZ22" s="16"/>
    </row>
    <row r="23" spans="1:52" s="17" customFormat="1" ht="20.25" customHeight="1" x14ac:dyDescent="0.25">
      <c r="A23" s="258"/>
      <c r="B23" s="260"/>
      <c r="C23" s="230">
        <v>14</v>
      </c>
      <c r="D23" s="321">
        <v>23021019</v>
      </c>
      <c r="E23" s="321" t="s">
        <v>364</v>
      </c>
      <c r="F23" s="334" t="s">
        <v>365</v>
      </c>
      <c r="G23" s="233"/>
      <c r="H23" s="290"/>
      <c r="I23" s="291"/>
      <c r="J23" s="231"/>
      <c r="K23" s="292"/>
      <c r="L23" s="290"/>
      <c r="M23" s="293"/>
      <c r="N23" s="293"/>
      <c r="O23" s="293"/>
      <c r="P23" s="293"/>
      <c r="Q23" s="293"/>
      <c r="R23" s="293"/>
      <c r="S23" s="293"/>
      <c r="T23" s="293"/>
      <c r="U23" s="293"/>
      <c r="V23" s="293"/>
      <c r="W23" s="293"/>
      <c r="X23" s="293"/>
      <c r="Y23" s="293"/>
      <c r="Z23" s="242"/>
      <c r="AA23" s="242"/>
      <c r="AB23" s="242"/>
      <c r="AC23" s="242"/>
      <c r="AD23" s="242"/>
      <c r="AE23" s="242"/>
      <c r="AF23" s="242"/>
      <c r="AG23" s="242"/>
      <c r="AH23" s="242"/>
      <c r="AI23" s="242"/>
      <c r="AJ23" s="242"/>
      <c r="AK23" s="242"/>
      <c r="AL23" s="242"/>
      <c r="AM23" s="242"/>
      <c r="AN23" s="242"/>
      <c r="AO23" s="242"/>
      <c r="AP23" s="242"/>
      <c r="AQ23" s="242"/>
      <c r="AR23" s="244"/>
      <c r="AS23" s="260"/>
      <c r="AT23" s="258"/>
      <c r="AU23" s="16"/>
      <c r="AV23" s="16"/>
      <c r="AW23" s="16"/>
      <c r="AX23" s="16"/>
      <c r="AY23" s="16"/>
      <c r="AZ23" s="16"/>
    </row>
    <row r="24" spans="1:52" s="17" customFormat="1" ht="20.25" customHeight="1" x14ac:dyDescent="0.25">
      <c r="A24" s="258"/>
      <c r="B24" s="260"/>
      <c r="C24" s="245">
        <v>15</v>
      </c>
      <c r="D24" s="321">
        <v>23021022</v>
      </c>
      <c r="E24" s="321" t="s">
        <v>366</v>
      </c>
      <c r="F24" s="334" t="s">
        <v>367</v>
      </c>
      <c r="G24" s="233"/>
      <c r="H24" s="290"/>
      <c r="I24" s="291"/>
      <c r="J24" s="231"/>
      <c r="K24" s="292"/>
      <c r="L24" s="290"/>
      <c r="M24" s="293"/>
      <c r="N24" s="293"/>
      <c r="O24" s="293"/>
      <c r="P24" s="293"/>
      <c r="Q24" s="293"/>
      <c r="R24" s="293"/>
      <c r="S24" s="293"/>
      <c r="T24" s="293"/>
      <c r="U24" s="293"/>
      <c r="V24" s="293"/>
      <c r="W24" s="293"/>
      <c r="X24" s="293"/>
      <c r="Y24" s="293"/>
      <c r="Z24" s="242"/>
      <c r="AA24" s="242"/>
      <c r="AB24" s="242"/>
      <c r="AC24" s="242"/>
      <c r="AD24" s="242"/>
      <c r="AE24" s="242"/>
      <c r="AF24" s="242"/>
      <c r="AG24" s="242"/>
      <c r="AH24" s="242"/>
      <c r="AI24" s="242"/>
      <c r="AJ24" s="242"/>
      <c r="AK24" s="242"/>
      <c r="AL24" s="242"/>
      <c r="AM24" s="242"/>
      <c r="AN24" s="242"/>
      <c r="AO24" s="242"/>
      <c r="AP24" s="242"/>
      <c r="AQ24" s="242"/>
      <c r="AR24" s="244"/>
      <c r="AS24" s="260"/>
      <c r="AT24" s="258"/>
      <c r="AU24" s="16"/>
      <c r="AV24" s="16"/>
      <c r="AW24" s="16"/>
      <c r="AX24" s="16"/>
      <c r="AY24" s="16"/>
      <c r="AZ24" s="16"/>
    </row>
    <row r="25" spans="1:52" s="17" customFormat="1" ht="20.25" customHeight="1" x14ac:dyDescent="0.25">
      <c r="A25" s="258"/>
      <c r="B25" s="260"/>
      <c r="C25" s="230">
        <v>16</v>
      </c>
      <c r="D25" s="321">
        <v>23021023</v>
      </c>
      <c r="E25" s="321" t="s">
        <v>368</v>
      </c>
      <c r="F25" s="334" t="s">
        <v>369</v>
      </c>
      <c r="G25" s="231"/>
      <c r="H25" s="290"/>
      <c r="I25" s="291"/>
      <c r="J25" s="231"/>
      <c r="K25" s="292"/>
      <c r="L25" s="290"/>
      <c r="M25" s="293"/>
      <c r="N25" s="293"/>
      <c r="O25" s="293"/>
      <c r="P25" s="293"/>
      <c r="Q25" s="293"/>
      <c r="R25" s="293"/>
      <c r="S25" s="293"/>
      <c r="T25" s="293"/>
      <c r="U25" s="293"/>
      <c r="V25" s="293"/>
      <c r="W25" s="293"/>
      <c r="X25" s="293"/>
      <c r="Y25" s="293"/>
      <c r="Z25" s="242"/>
      <c r="AA25" s="242"/>
      <c r="AB25" s="242"/>
      <c r="AC25" s="242"/>
      <c r="AD25" s="242"/>
      <c r="AE25" s="242"/>
      <c r="AF25" s="242"/>
      <c r="AG25" s="242"/>
      <c r="AH25" s="242"/>
      <c r="AI25" s="242"/>
      <c r="AJ25" s="242"/>
      <c r="AK25" s="242"/>
      <c r="AL25" s="242"/>
      <c r="AM25" s="242"/>
      <c r="AN25" s="242"/>
      <c r="AO25" s="242"/>
      <c r="AP25" s="242"/>
      <c r="AQ25" s="242"/>
      <c r="AR25" s="244"/>
      <c r="AS25" s="260"/>
      <c r="AT25" s="258"/>
      <c r="AU25" s="16"/>
      <c r="AV25" s="16"/>
      <c r="AW25" s="16"/>
      <c r="AX25" s="16"/>
      <c r="AY25" s="16"/>
      <c r="AZ25" s="16"/>
    </row>
    <row r="26" spans="1:52" s="17" customFormat="1" ht="20.25" customHeight="1" x14ac:dyDescent="0.25">
      <c r="A26" s="258"/>
      <c r="B26" s="260"/>
      <c r="C26" s="245">
        <v>17</v>
      </c>
      <c r="D26" s="321">
        <v>23021024</v>
      </c>
      <c r="E26" s="321" t="s">
        <v>396</v>
      </c>
      <c r="F26" s="334" t="s">
        <v>392</v>
      </c>
      <c r="G26" s="233"/>
      <c r="H26" s="290"/>
      <c r="I26" s="291"/>
      <c r="J26" s="231"/>
      <c r="K26" s="292"/>
      <c r="L26" s="290"/>
      <c r="M26" s="293"/>
      <c r="N26" s="293"/>
      <c r="O26" s="293"/>
      <c r="P26" s="293"/>
      <c r="Q26" s="293"/>
      <c r="R26" s="293"/>
      <c r="S26" s="293"/>
      <c r="T26" s="293"/>
      <c r="U26" s="293"/>
      <c r="V26" s="293"/>
      <c r="W26" s="293"/>
      <c r="X26" s="293"/>
      <c r="Y26" s="293"/>
      <c r="Z26" s="242"/>
      <c r="AA26" s="242"/>
      <c r="AB26" s="242"/>
      <c r="AC26" s="242"/>
      <c r="AD26" s="242"/>
      <c r="AE26" s="242"/>
      <c r="AF26" s="242"/>
      <c r="AG26" s="242"/>
      <c r="AH26" s="242"/>
      <c r="AI26" s="242"/>
      <c r="AJ26" s="242"/>
      <c r="AK26" s="242"/>
      <c r="AL26" s="242"/>
      <c r="AM26" s="242"/>
      <c r="AN26" s="242"/>
      <c r="AO26" s="242"/>
      <c r="AP26" s="242"/>
      <c r="AQ26" s="242"/>
      <c r="AR26" s="244"/>
      <c r="AS26" s="260"/>
      <c r="AT26" s="258"/>
      <c r="AU26" s="16"/>
      <c r="AV26" s="16"/>
      <c r="AW26" s="16"/>
      <c r="AX26" s="16"/>
      <c r="AY26" s="16"/>
      <c r="AZ26" s="16"/>
    </row>
    <row r="27" spans="1:52" s="17" customFormat="1" ht="20.25" customHeight="1" x14ac:dyDescent="0.25">
      <c r="A27" s="258"/>
      <c r="B27" s="260"/>
      <c r="C27" s="230">
        <v>18</v>
      </c>
      <c r="D27" s="321">
        <v>23021027</v>
      </c>
      <c r="E27" s="321" t="s">
        <v>397</v>
      </c>
      <c r="F27" s="334" t="s">
        <v>393</v>
      </c>
      <c r="G27" s="233"/>
      <c r="H27" s="290"/>
      <c r="I27" s="291"/>
      <c r="J27" s="231"/>
      <c r="K27" s="292"/>
      <c r="L27" s="290"/>
      <c r="M27" s="293"/>
      <c r="N27" s="293"/>
      <c r="O27" s="293"/>
      <c r="P27" s="293"/>
      <c r="Q27" s="293"/>
      <c r="R27" s="293"/>
      <c r="S27" s="293"/>
      <c r="T27" s="293"/>
      <c r="U27" s="293"/>
      <c r="V27" s="293"/>
      <c r="W27" s="293"/>
      <c r="X27" s="293"/>
      <c r="Y27" s="293"/>
      <c r="Z27" s="242"/>
      <c r="AA27" s="242"/>
      <c r="AB27" s="242"/>
      <c r="AC27" s="242"/>
      <c r="AD27" s="242"/>
      <c r="AE27" s="242"/>
      <c r="AF27" s="242"/>
      <c r="AG27" s="242"/>
      <c r="AH27" s="242"/>
      <c r="AI27" s="242"/>
      <c r="AJ27" s="242"/>
      <c r="AK27" s="242"/>
      <c r="AL27" s="242"/>
      <c r="AM27" s="242"/>
      <c r="AN27" s="242"/>
      <c r="AO27" s="242"/>
      <c r="AP27" s="242"/>
      <c r="AQ27" s="242"/>
      <c r="AR27" s="244"/>
      <c r="AS27" s="260"/>
      <c r="AT27" s="258"/>
      <c r="AU27" s="16"/>
      <c r="AV27" s="16"/>
      <c r="AW27" s="16"/>
      <c r="AX27" s="16"/>
      <c r="AY27" s="16"/>
      <c r="AZ27" s="16"/>
    </row>
    <row r="28" spans="1:52" s="17" customFormat="1" ht="20.25" customHeight="1" x14ac:dyDescent="0.25">
      <c r="A28" s="258"/>
      <c r="B28" s="260"/>
      <c r="C28" s="245">
        <v>19</v>
      </c>
      <c r="D28" s="321">
        <v>23021028</v>
      </c>
      <c r="E28" s="321" t="s">
        <v>370</v>
      </c>
      <c r="F28" s="334" t="s">
        <v>371</v>
      </c>
      <c r="G28" s="233"/>
      <c r="H28" s="290"/>
      <c r="I28" s="291"/>
      <c r="J28" s="231"/>
      <c r="K28" s="292"/>
      <c r="L28" s="290"/>
      <c r="M28" s="293"/>
      <c r="N28" s="293"/>
      <c r="O28" s="293"/>
      <c r="P28" s="293"/>
      <c r="Q28" s="293"/>
      <c r="R28" s="293"/>
      <c r="S28" s="293"/>
      <c r="T28" s="293"/>
      <c r="U28" s="293"/>
      <c r="V28" s="293"/>
      <c r="W28" s="293"/>
      <c r="X28" s="293"/>
      <c r="Y28" s="293"/>
      <c r="Z28" s="242"/>
      <c r="AA28" s="242"/>
      <c r="AB28" s="242"/>
      <c r="AC28" s="242"/>
      <c r="AD28" s="242"/>
      <c r="AE28" s="242"/>
      <c r="AF28" s="242"/>
      <c r="AG28" s="242"/>
      <c r="AH28" s="242"/>
      <c r="AI28" s="242"/>
      <c r="AJ28" s="242"/>
      <c r="AK28" s="242"/>
      <c r="AL28" s="242"/>
      <c r="AM28" s="242"/>
      <c r="AN28" s="242"/>
      <c r="AO28" s="242"/>
      <c r="AP28" s="242"/>
      <c r="AQ28" s="242"/>
      <c r="AR28" s="244"/>
      <c r="AS28" s="260"/>
      <c r="AT28" s="258"/>
      <c r="AU28" s="16"/>
      <c r="AV28" s="16"/>
      <c r="AW28" s="16"/>
      <c r="AX28" s="16"/>
      <c r="AY28" s="16"/>
      <c r="AZ28" s="16"/>
    </row>
    <row r="29" spans="1:52" s="17" customFormat="1" ht="20.25" customHeight="1" x14ac:dyDescent="0.25">
      <c r="A29" s="258"/>
      <c r="B29" s="260"/>
      <c r="C29" s="230">
        <v>20</v>
      </c>
      <c r="D29" s="321">
        <v>23021030</v>
      </c>
      <c r="E29" s="321" t="s">
        <v>372</v>
      </c>
      <c r="F29" s="334" t="s">
        <v>373</v>
      </c>
      <c r="G29" s="233"/>
      <c r="H29" s="290"/>
      <c r="I29" s="291"/>
      <c r="J29" s="231"/>
      <c r="K29" s="292"/>
      <c r="L29" s="290"/>
      <c r="M29" s="293"/>
      <c r="N29" s="293"/>
      <c r="O29" s="293"/>
      <c r="P29" s="293"/>
      <c r="Q29" s="293"/>
      <c r="R29" s="293"/>
      <c r="S29" s="293"/>
      <c r="T29" s="293"/>
      <c r="U29" s="293"/>
      <c r="V29" s="293"/>
      <c r="W29" s="293"/>
      <c r="X29" s="293"/>
      <c r="Y29" s="293"/>
      <c r="Z29" s="242"/>
      <c r="AA29" s="242"/>
      <c r="AB29" s="242"/>
      <c r="AC29" s="242"/>
      <c r="AD29" s="242"/>
      <c r="AE29" s="242"/>
      <c r="AF29" s="242"/>
      <c r="AG29" s="242"/>
      <c r="AH29" s="242"/>
      <c r="AI29" s="242"/>
      <c r="AJ29" s="242"/>
      <c r="AK29" s="242"/>
      <c r="AL29" s="242"/>
      <c r="AM29" s="242"/>
      <c r="AN29" s="242"/>
      <c r="AO29" s="242"/>
      <c r="AP29" s="242"/>
      <c r="AQ29" s="242"/>
      <c r="AR29" s="244"/>
      <c r="AS29" s="260"/>
      <c r="AT29" s="258"/>
      <c r="AU29" s="16"/>
      <c r="AV29" s="16"/>
      <c r="AW29" s="16"/>
      <c r="AX29" s="16"/>
      <c r="AY29" s="16"/>
      <c r="AZ29" s="16"/>
    </row>
    <row r="30" spans="1:52" s="17" customFormat="1" ht="20.25" customHeight="1" x14ac:dyDescent="0.25">
      <c r="A30" s="258"/>
      <c r="B30" s="260"/>
      <c r="C30" s="245">
        <v>21</v>
      </c>
      <c r="D30" s="321">
        <v>23021032</v>
      </c>
      <c r="E30" s="321" t="s">
        <v>374</v>
      </c>
      <c r="F30" s="334" t="s">
        <v>375</v>
      </c>
      <c r="G30" s="231"/>
      <c r="H30" s="290"/>
      <c r="I30" s="291"/>
      <c r="J30" s="231"/>
      <c r="K30" s="292"/>
      <c r="L30" s="290"/>
      <c r="M30" s="293"/>
      <c r="N30" s="293"/>
      <c r="O30" s="293"/>
      <c r="P30" s="293"/>
      <c r="Q30" s="293"/>
      <c r="R30" s="293"/>
      <c r="S30" s="293"/>
      <c r="T30" s="293"/>
      <c r="U30" s="293"/>
      <c r="V30" s="293"/>
      <c r="W30" s="293"/>
      <c r="X30" s="293"/>
      <c r="Y30" s="293"/>
      <c r="Z30" s="242"/>
      <c r="AA30" s="242"/>
      <c r="AB30" s="242"/>
      <c r="AC30" s="242"/>
      <c r="AD30" s="242"/>
      <c r="AE30" s="242"/>
      <c r="AF30" s="242"/>
      <c r="AG30" s="242"/>
      <c r="AH30" s="242"/>
      <c r="AI30" s="242"/>
      <c r="AJ30" s="242"/>
      <c r="AK30" s="242"/>
      <c r="AL30" s="242"/>
      <c r="AM30" s="242"/>
      <c r="AN30" s="242"/>
      <c r="AO30" s="242"/>
      <c r="AP30" s="242"/>
      <c r="AQ30" s="242"/>
      <c r="AR30" s="244"/>
      <c r="AS30" s="260"/>
      <c r="AT30" s="258"/>
      <c r="AU30" s="16"/>
      <c r="AV30" s="16"/>
      <c r="AW30" s="16"/>
      <c r="AX30" s="16"/>
      <c r="AY30" s="16"/>
      <c r="AZ30" s="16"/>
    </row>
    <row r="31" spans="1:52" s="17" customFormat="1" ht="20.25" customHeight="1" x14ac:dyDescent="0.25">
      <c r="A31" s="258"/>
      <c r="B31" s="260"/>
      <c r="C31" s="230">
        <v>22</v>
      </c>
      <c r="D31" s="321">
        <v>23021033</v>
      </c>
      <c r="E31" s="321" t="s">
        <v>376</v>
      </c>
      <c r="F31" s="334" t="s">
        <v>377</v>
      </c>
      <c r="G31" s="233"/>
      <c r="H31" s="290"/>
      <c r="I31" s="291"/>
      <c r="J31" s="231"/>
      <c r="K31" s="292"/>
      <c r="L31" s="290"/>
      <c r="M31" s="293"/>
      <c r="N31" s="293"/>
      <c r="O31" s="293"/>
      <c r="P31" s="293"/>
      <c r="Q31" s="293"/>
      <c r="R31" s="293"/>
      <c r="S31" s="293"/>
      <c r="T31" s="293"/>
      <c r="U31" s="293"/>
      <c r="V31" s="293"/>
      <c r="W31" s="293"/>
      <c r="X31" s="293"/>
      <c r="Y31" s="293"/>
      <c r="Z31" s="242"/>
      <c r="AA31" s="242"/>
      <c r="AB31" s="242"/>
      <c r="AC31" s="242"/>
      <c r="AD31" s="242"/>
      <c r="AE31" s="242"/>
      <c r="AF31" s="242"/>
      <c r="AG31" s="242"/>
      <c r="AH31" s="242"/>
      <c r="AI31" s="242"/>
      <c r="AJ31" s="242"/>
      <c r="AK31" s="242"/>
      <c r="AL31" s="242"/>
      <c r="AM31" s="242"/>
      <c r="AN31" s="242"/>
      <c r="AO31" s="242"/>
      <c r="AP31" s="242"/>
      <c r="AQ31" s="242"/>
      <c r="AR31" s="244"/>
      <c r="AS31" s="260"/>
      <c r="AT31" s="258"/>
      <c r="AU31" s="16"/>
      <c r="AV31" s="16"/>
      <c r="AW31" s="16"/>
      <c r="AX31" s="16"/>
      <c r="AY31" s="16"/>
      <c r="AZ31" s="16"/>
    </row>
    <row r="32" spans="1:52" s="17" customFormat="1" ht="20.25" customHeight="1" x14ac:dyDescent="0.25">
      <c r="A32" s="258"/>
      <c r="B32" s="260"/>
      <c r="C32" s="245">
        <v>23</v>
      </c>
      <c r="D32" s="321">
        <v>23021034</v>
      </c>
      <c r="E32" s="321" t="s">
        <v>378</v>
      </c>
      <c r="F32" s="334" t="s">
        <v>379</v>
      </c>
      <c r="G32" s="233"/>
      <c r="H32" s="290"/>
      <c r="I32" s="291"/>
      <c r="J32" s="231"/>
      <c r="K32" s="292"/>
      <c r="L32" s="290"/>
      <c r="M32" s="293"/>
      <c r="N32" s="293"/>
      <c r="O32" s="293"/>
      <c r="P32" s="293"/>
      <c r="Q32" s="293"/>
      <c r="R32" s="293"/>
      <c r="S32" s="293"/>
      <c r="T32" s="293"/>
      <c r="U32" s="293"/>
      <c r="V32" s="293"/>
      <c r="W32" s="293"/>
      <c r="X32" s="293"/>
      <c r="Y32" s="293"/>
      <c r="Z32" s="242"/>
      <c r="AA32" s="242"/>
      <c r="AB32" s="242"/>
      <c r="AC32" s="242"/>
      <c r="AD32" s="242"/>
      <c r="AE32" s="242"/>
      <c r="AF32" s="242"/>
      <c r="AG32" s="242"/>
      <c r="AH32" s="242"/>
      <c r="AI32" s="242"/>
      <c r="AJ32" s="242"/>
      <c r="AK32" s="242"/>
      <c r="AL32" s="242"/>
      <c r="AM32" s="242"/>
      <c r="AN32" s="242"/>
      <c r="AO32" s="242"/>
      <c r="AP32" s="242"/>
      <c r="AQ32" s="242"/>
      <c r="AR32" s="244"/>
      <c r="AS32" s="260"/>
      <c r="AT32" s="258"/>
      <c r="AU32" s="16"/>
      <c r="AV32" s="16"/>
      <c r="AW32" s="16"/>
      <c r="AX32" s="16"/>
      <c r="AY32" s="16"/>
      <c r="AZ32" s="16"/>
    </row>
    <row r="33" spans="1:52" s="17" customFormat="1" ht="20.25" customHeight="1" x14ac:dyDescent="0.25">
      <c r="A33" s="258"/>
      <c r="B33" s="260"/>
      <c r="C33" s="230">
        <v>24</v>
      </c>
      <c r="D33" s="321">
        <v>23021035</v>
      </c>
      <c r="E33" s="321" t="s">
        <v>380</v>
      </c>
      <c r="F33" s="334" t="s">
        <v>381</v>
      </c>
      <c r="G33" s="233"/>
      <c r="H33" s="290"/>
      <c r="I33" s="291"/>
      <c r="J33" s="231"/>
      <c r="K33" s="292"/>
      <c r="L33" s="290"/>
      <c r="M33" s="293"/>
      <c r="N33" s="293"/>
      <c r="O33" s="293"/>
      <c r="P33" s="293"/>
      <c r="Q33" s="293"/>
      <c r="R33" s="293"/>
      <c r="S33" s="293"/>
      <c r="T33" s="293"/>
      <c r="U33" s="293"/>
      <c r="V33" s="293"/>
      <c r="W33" s="293"/>
      <c r="X33" s="293"/>
      <c r="Y33" s="293"/>
      <c r="Z33" s="242"/>
      <c r="AA33" s="242"/>
      <c r="AB33" s="242"/>
      <c r="AC33" s="242"/>
      <c r="AD33" s="242"/>
      <c r="AE33" s="242"/>
      <c r="AF33" s="242"/>
      <c r="AG33" s="242"/>
      <c r="AH33" s="242"/>
      <c r="AI33" s="242"/>
      <c r="AJ33" s="242"/>
      <c r="AK33" s="242"/>
      <c r="AL33" s="242"/>
      <c r="AM33" s="242"/>
      <c r="AN33" s="242"/>
      <c r="AO33" s="242"/>
      <c r="AP33" s="242"/>
      <c r="AQ33" s="242"/>
      <c r="AR33" s="244"/>
      <c r="AS33" s="260"/>
      <c r="AT33" s="258"/>
      <c r="AU33" s="16"/>
      <c r="AV33" s="16"/>
      <c r="AW33" s="16"/>
      <c r="AX33" s="16"/>
      <c r="AY33" s="16"/>
      <c r="AZ33" s="16"/>
    </row>
    <row r="34" spans="1:52" s="17" customFormat="1" ht="20.25" customHeight="1" x14ac:dyDescent="0.25">
      <c r="A34" s="258"/>
      <c r="B34" s="260"/>
      <c r="C34" s="245">
        <v>25</v>
      </c>
      <c r="D34" s="321">
        <v>23021038</v>
      </c>
      <c r="E34" s="321" t="s">
        <v>382</v>
      </c>
      <c r="F34" s="334" t="s">
        <v>383</v>
      </c>
      <c r="G34" s="233"/>
      <c r="H34" s="290"/>
      <c r="I34" s="291"/>
      <c r="J34" s="231"/>
      <c r="K34" s="292"/>
      <c r="L34" s="290"/>
      <c r="M34" s="293"/>
      <c r="N34" s="293"/>
      <c r="O34" s="293"/>
      <c r="P34" s="293"/>
      <c r="Q34" s="293"/>
      <c r="R34" s="293"/>
      <c r="S34" s="293"/>
      <c r="T34" s="293"/>
      <c r="U34" s="293"/>
      <c r="V34" s="293"/>
      <c r="W34" s="293"/>
      <c r="X34" s="293"/>
      <c r="Y34" s="293"/>
      <c r="Z34" s="242"/>
      <c r="AA34" s="242"/>
      <c r="AB34" s="242"/>
      <c r="AC34" s="242"/>
      <c r="AD34" s="242"/>
      <c r="AE34" s="242"/>
      <c r="AF34" s="242"/>
      <c r="AG34" s="242"/>
      <c r="AH34" s="242"/>
      <c r="AI34" s="242"/>
      <c r="AJ34" s="242"/>
      <c r="AK34" s="242"/>
      <c r="AL34" s="242"/>
      <c r="AM34" s="242"/>
      <c r="AN34" s="242"/>
      <c r="AO34" s="242"/>
      <c r="AP34" s="242"/>
      <c r="AQ34" s="242"/>
      <c r="AR34" s="244"/>
      <c r="AS34" s="260"/>
      <c r="AT34" s="258"/>
      <c r="AU34" s="16"/>
      <c r="AV34" s="16"/>
      <c r="AW34" s="16"/>
      <c r="AX34" s="16"/>
      <c r="AY34" s="16"/>
      <c r="AZ34" s="16"/>
    </row>
    <row r="35" spans="1:52" s="17" customFormat="1" ht="20.25" customHeight="1" x14ac:dyDescent="0.25">
      <c r="A35" s="258"/>
      <c r="B35" s="260"/>
      <c r="C35" s="230">
        <v>26</v>
      </c>
      <c r="D35" s="321">
        <v>23021039</v>
      </c>
      <c r="E35" s="321" t="s">
        <v>384</v>
      </c>
      <c r="F35" s="334" t="s">
        <v>385</v>
      </c>
      <c r="G35" s="233"/>
      <c r="H35" s="290"/>
      <c r="I35" s="291"/>
      <c r="J35" s="216"/>
      <c r="K35" s="217"/>
      <c r="L35" s="218"/>
      <c r="M35" s="219"/>
      <c r="N35" s="220"/>
      <c r="O35" s="219"/>
      <c r="P35" s="220"/>
      <c r="Q35" s="219"/>
      <c r="R35" s="221"/>
      <c r="S35" s="221"/>
      <c r="T35" s="221"/>
      <c r="U35" s="222"/>
      <c r="V35" s="223"/>
      <c r="W35" s="224"/>
      <c r="X35" s="224"/>
      <c r="Y35" s="225"/>
      <c r="Z35" s="226"/>
      <c r="AA35" s="227"/>
      <c r="AB35" s="227"/>
      <c r="AC35" s="227"/>
      <c r="AD35" s="227"/>
      <c r="AE35" s="227"/>
      <c r="AF35" s="227"/>
      <c r="AG35" s="227"/>
      <c r="AH35" s="227"/>
      <c r="AI35" s="227"/>
      <c r="AJ35" s="227"/>
      <c r="AK35" s="227"/>
      <c r="AL35" s="227"/>
      <c r="AM35" s="227"/>
      <c r="AN35" s="228"/>
      <c r="AO35" s="287"/>
      <c r="AP35" s="288"/>
      <c r="AQ35" s="289"/>
      <c r="AR35" s="244"/>
      <c r="AS35" s="260"/>
      <c r="AT35" s="258"/>
      <c r="AU35" s="16"/>
      <c r="AV35" s="16"/>
      <c r="AW35" s="16"/>
      <c r="AX35" s="16"/>
      <c r="AY35" s="16"/>
      <c r="AZ35" s="16"/>
    </row>
    <row r="36" spans="1:52" s="17" customFormat="1" ht="20.25" customHeight="1" x14ac:dyDescent="0.25">
      <c r="A36" s="258"/>
      <c r="B36" s="260"/>
      <c r="C36" s="245">
        <v>27</v>
      </c>
      <c r="D36" s="321">
        <v>23021040</v>
      </c>
      <c r="E36" s="321" t="s">
        <v>386</v>
      </c>
      <c r="F36" s="334" t="s">
        <v>387</v>
      </c>
      <c r="G36" s="231"/>
      <c r="H36" s="290"/>
      <c r="I36" s="291"/>
      <c r="J36" s="216"/>
      <c r="K36" s="217"/>
      <c r="L36" s="218"/>
      <c r="M36" s="219"/>
      <c r="N36" s="220"/>
      <c r="O36" s="234"/>
      <c r="P36" s="220"/>
      <c r="Q36" s="219"/>
      <c r="R36" s="221"/>
      <c r="S36" s="221"/>
      <c r="T36" s="221"/>
      <c r="U36" s="222"/>
      <c r="V36" s="235"/>
      <c r="W36" s="236"/>
      <c r="X36" s="236"/>
      <c r="Y36" s="237"/>
      <c r="Z36" s="238" t="s">
        <v>74</v>
      </c>
      <c r="AA36" s="239" t="s">
        <v>74</v>
      </c>
      <c r="AB36" s="239" t="s">
        <v>74</v>
      </c>
      <c r="AC36" s="239" t="s">
        <v>74</v>
      </c>
      <c r="AD36" s="227"/>
      <c r="AE36" s="227"/>
      <c r="AF36" s="227"/>
      <c r="AG36" s="227"/>
      <c r="AH36" s="227"/>
      <c r="AI36" s="227"/>
      <c r="AJ36" s="239"/>
      <c r="AK36" s="239"/>
      <c r="AL36" s="239"/>
      <c r="AM36" s="239"/>
      <c r="AN36" s="240"/>
      <c r="AO36" s="241"/>
      <c r="AP36" s="242"/>
      <c r="AQ36" s="243"/>
      <c r="AR36" s="244"/>
      <c r="AS36" s="260"/>
      <c r="AT36" s="258"/>
      <c r="AU36" s="16"/>
      <c r="AV36" s="16"/>
      <c r="AW36" s="16"/>
      <c r="AX36" s="16"/>
      <c r="AY36" s="16"/>
      <c r="AZ36" s="16"/>
    </row>
    <row r="37" spans="1:52" s="17" customFormat="1" ht="20.25" customHeight="1" x14ac:dyDescent="0.25">
      <c r="A37" s="258"/>
      <c r="B37" s="260"/>
      <c r="C37" s="245">
        <v>28</v>
      </c>
      <c r="D37" s="231"/>
      <c r="E37" s="232"/>
      <c r="F37" s="213"/>
      <c r="G37" s="233"/>
      <c r="H37" s="214"/>
      <c r="I37" s="215"/>
      <c r="J37" s="216"/>
      <c r="K37" s="217"/>
      <c r="L37" s="218"/>
      <c r="M37" s="219"/>
      <c r="N37" s="220"/>
      <c r="O37" s="234"/>
      <c r="P37" s="220"/>
      <c r="Q37" s="219"/>
      <c r="R37" s="221"/>
      <c r="S37" s="221"/>
      <c r="T37" s="221"/>
      <c r="U37" s="222"/>
      <c r="V37" s="235"/>
      <c r="W37" s="236"/>
      <c r="X37" s="236"/>
      <c r="Y37" s="237"/>
      <c r="Z37" s="238" t="s">
        <v>74</v>
      </c>
      <c r="AA37" s="239" t="s">
        <v>74</v>
      </c>
      <c r="AB37" s="239" t="s">
        <v>74</v>
      </c>
      <c r="AC37" s="239" t="s">
        <v>74</v>
      </c>
      <c r="AD37" s="227"/>
      <c r="AE37" s="227"/>
      <c r="AF37" s="227"/>
      <c r="AG37" s="227"/>
      <c r="AH37" s="227"/>
      <c r="AI37" s="227"/>
      <c r="AJ37" s="239"/>
      <c r="AK37" s="239"/>
      <c r="AL37" s="239"/>
      <c r="AM37" s="239"/>
      <c r="AN37" s="240"/>
      <c r="AO37" s="241"/>
      <c r="AP37" s="242"/>
      <c r="AQ37" s="243"/>
      <c r="AR37" s="244"/>
      <c r="AS37" s="260"/>
      <c r="AT37" s="258"/>
      <c r="AU37" s="16"/>
      <c r="AV37" s="16"/>
      <c r="AW37" s="16"/>
      <c r="AX37" s="16"/>
      <c r="AY37" s="16"/>
      <c r="AZ37" s="16"/>
    </row>
    <row r="38" spans="1:52" s="17" customFormat="1" ht="20.25" customHeight="1" x14ac:dyDescent="0.25">
      <c r="A38" s="258"/>
      <c r="B38" s="260"/>
      <c r="C38" s="230">
        <v>29</v>
      </c>
      <c r="D38" s="231"/>
      <c r="E38" s="232"/>
      <c r="F38" s="213"/>
      <c r="G38" s="233"/>
      <c r="H38" s="214"/>
      <c r="I38" s="215"/>
      <c r="J38" s="216"/>
      <c r="K38" s="217"/>
      <c r="L38" s="218"/>
      <c r="M38" s="219"/>
      <c r="N38" s="220"/>
      <c r="O38" s="234"/>
      <c r="P38" s="220"/>
      <c r="Q38" s="219"/>
      <c r="R38" s="221"/>
      <c r="S38" s="221"/>
      <c r="T38" s="221"/>
      <c r="U38" s="222"/>
      <c r="V38" s="235"/>
      <c r="W38" s="236"/>
      <c r="X38" s="236"/>
      <c r="Y38" s="237"/>
      <c r="Z38" s="238" t="s">
        <v>74</v>
      </c>
      <c r="AA38" s="239" t="s">
        <v>74</v>
      </c>
      <c r="AB38" s="239" t="s">
        <v>74</v>
      </c>
      <c r="AC38" s="239" t="s">
        <v>74</v>
      </c>
      <c r="AD38" s="227"/>
      <c r="AE38" s="227"/>
      <c r="AF38" s="227"/>
      <c r="AG38" s="227"/>
      <c r="AH38" s="227"/>
      <c r="AI38" s="227"/>
      <c r="AJ38" s="239"/>
      <c r="AK38" s="239"/>
      <c r="AL38" s="239"/>
      <c r="AM38" s="239"/>
      <c r="AN38" s="240"/>
      <c r="AO38" s="241"/>
      <c r="AP38" s="242"/>
      <c r="AQ38" s="243"/>
      <c r="AR38" s="244"/>
      <c r="AS38" s="260"/>
      <c r="AT38" s="258"/>
      <c r="AU38" s="16"/>
      <c r="AV38" s="16"/>
      <c r="AW38" s="16"/>
      <c r="AX38" s="16"/>
      <c r="AY38" s="16"/>
      <c r="AZ38" s="16"/>
    </row>
    <row r="39" spans="1:52" s="17" customFormat="1" ht="20.25" customHeight="1" x14ac:dyDescent="0.25">
      <c r="A39" s="258"/>
      <c r="B39" s="260"/>
      <c r="C39" s="245">
        <v>30</v>
      </c>
      <c r="D39" s="231"/>
      <c r="E39" s="232"/>
      <c r="F39" s="213"/>
      <c r="G39" s="233"/>
      <c r="H39" s="214"/>
      <c r="I39" s="215"/>
      <c r="J39" s="216"/>
      <c r="K39" s="217"/>
      <c r="L39" s="218"/>
      <c r="M39" s="219"/>
      <c r="N39" s="220"/>
      <c r="O39" s="234"/>
      <c r="P39" s="220"/>
      <c r="Q39" s="219"/>
      <c r="R39" s="221"/>
      <c r="S39" s="221"/>
      <c r="T39" s="221"/>
      <c r="U39" s="222"/>
      <c r="V39" s="235"/>
      <c r="W39" s="236"/>
      <c r="X39" s="236"/>
      <c r="Y39" s="237"/>
      <c r="Z39" s="238" t="s">
        <v>74</v>
      </c>
      <c r="AA39" s="239" t="s">
        <v>74</v>
      </c>
      <c r="AB39" s="239" t="s">
        <v>74</v>
      </c>
      <c r="AC39" s="239" t="s">
        <v>74</v>
      </c>
      <c r="AD39" s="227"/>
      <c r="AE39" s="227"/>
      <c r="AF39" s="227"/>
      <c r="AG39" s="227"/>
      <c r="AH39" s="227"/>
      <c r="AI39" s="227"/>
      <c r="AJ39" s="239"/>
      <c r="AK39" s="239"/>
      <c r="AL39" s="239"/>
      <c r="AM39" s="239"/>
      <c r="AN39" s="240"/>
      <c r="AO39" s="241"/>
      <c r="AP39" s="242"/>
      <c r="AQ39" s="243"/>
      <c r="AR39" s="244"/>
      <c r="AS39" s="260"/>
      <c r="AT39" s="258"/>
      <c r="AU39" s="16"/>
      <c r="AV39" s="16"/>
      <c r="AW39" s="16"/>
      <c r="AX39" s="16"/>
      <c r="AY39" s="16"/>
      <c r="AZ39" s="16"/>
    </row>
    <row r="40" spans="1:52" s="17" customFormat="1" ht="20.25" customHeight="1" x14ac:dyDescent="0.25">
      <c r="A40" s="258"/>
      <c r="B40" s="260"/>
      <c r="C40" s="230">
        <v>31</v>
      </c>
      <c r="D40" s="231"/>
      <c r="E40" s="232"/>
      <c r="F40" s="213"/>
      <c r="G40" s="233"/>
      <c r="H40" s="214"/>
      <c r="I40" s="215"/>
      <c r="J40" s="216"/>
      <c r="K40" s="217"/>
      <c r="L40" s="218"/>
      <c r="M40" s="219"/>
      <c r="N40" s="220"/>
      <c r="O40" s="234"/>
      <c r="P40" s="220"/>
      <c r="Q40" s="219"/>
      <c r="R40" s="221"/>
      <c r="S40" s="221"/>
      <c r="T40" s="221"/>
      <c r="U40" s="222"/>
      <c r="V40" s="235"/>
      <c r="W40" s="236"/>
      <c r="X40" s="236"/>
      <c r="Y40" s="237"/>
      <c r="Z40" s="238" t="s">
        <v>74</v>
      </c>
      <c r="AA40" s="239" t="s">
        <v>74</v>
      </c>
      <c r="AB40" s="239" t="s">
        <v>74</v>
      </c>
      <c r="AC40" s="239" t="s">
        <v>74</v>
      </c>
      <c r="AD40" s="227"/>
      <c r="AE40" s="227"/>
      <c r="AF40" s="227"/>
      <c r="AG40" s="227"/>
      <c r="AH40" s="227"/>
      <c r="AI40" s="227"/>
      <c r="AJ40" s="239"/>
      <c r="AK40" s="239"/>
      <c r="AL40" s="239"/>
      <c r="AM40" s="239"/>
      <c r="AN40" s="240"/>
      <c r="AO40" s="241"/>
      <c r="AP40" s="242"/>
      <c r="AQ40" s="243"/>
      <c r="AR40" s="244"/>
      <c r="AS40" s="260"/>
      <c r="AT40" s="258"/>
      <c r="AU40" s="16"/>
      <c r="AV40" s="16"/>
      <c r="AW40" s="16"/>
      <c r="AX40" s="16"/>
      <c r="AY40" s="16"/>
      <c r="AZ40" s="16"/>
    </row>
    <row r="41" spans="1:52" s="17" customFormat="1" ht="20.25" customHeight="1" x14ac:dyDescent="0.25">
      <c r="A41" s="258"/>
      <c r="B41" s="260"/>
      <c r="C41" s="245">
        <v>32</v>
      </c>
      <c r="D41" s="246"/>
      <c r="E41" s="247"/>
      <c r="F41" s="213"/>
      <c r="G41" s="233"/>
      <c r="H41" s="214"/>
      <c r="I41" s="215"/>
      <c r="J41" s="216"/>
      <c r="K41" s="217"/>
      <c r="L41" s="218"/>
      <c r="M41" s="219"/>
      <c r="N41" s="220"/>
      <c r="O41" s="234"/>
      <c r="P41" s="220"/>
      <c r="Q41" s="219"/>
      <c r="R41" s="221"/>
      <c r="S41" s="221"/>
      <c r="T41" s="221"/>
      <c r="U41" s="222"/>
      <c r="V41" s="235"/>
      <c r="W41" s="236"/>
      <c r="X41" s="236"/>
      <c r="Y41" s="237"/>
      <c r="Z41" s="238" t="s">
        <v>74</v>
      </c>
      <c r="AA41" s="239" t="s">
        <v>74</v>
      </c>
      <c r="AB41" s="239" t="s">
        <v>74</v>
      </c>
      <c r="AC41" s="239" t="s">
        <v>74</v>
      </c>
      <c r="AD41" s="227"/>
      <c r="AE41" s="227"/>
      <c r="AF41" s="227"/>
      <c r="AG41" s="227"/>
      <c r="AH41" s="227"/>
      <c r="AI41" s="227"/>
      <c r="AJ41" s="239"/>
      <c r="AK41" s="239"/>
      <c r="AL41" s="239"/>
      <c r="AM41" s="239"/>
      <c r="AN41" s="240"/>
      <c r="AO41" s="241"/>
      <c r="AP41" s="242"/>
      <c r="AQ41" s="243"/>
      <c r="AR41" s="244"/>
      <c r="AS41" s="260"/>
      <c r="AT41" s="258"/>
      <c r="AU41" s="16"/>
      <c r="AV41" s="16"/>
      <c r="AW41" s="16"/>
      <c r="AX41" s="16"/>
      <c r="AY41" s="16"/>
      <c r="AZ41" s="16"/>
    </row>
    <row r="42" spans="1:52" s="17" customFormat="1" ht="20.25" customHeight="1" x14ac:dyDescent="0.25">
      <c r="A42" s="258"/>
      <c r="B42" s="260"/>
      <c r="C42" s="245">
        <v>33</v>
      </c>
      <c r="D42" s="231"/>
      <c r="E42" s="247"/>
      <c r="F42" s="213"/>
      <c r="G42" s="231"/>
      <c r="H42" s="214"/>
      <c r="I42" s="215"/>
      <c r="J42" s="216"/>
      <c r="K42" s="217"/>
      <c r="L42" s="218"/>
      <c r="M42" s="219"/>
      <c r="N42" s="220"/>
      <c r="O42" s="234"/>
      <c r="P42" s="220"/>
      <c r="Q42" s="219"/>
      <c r="R42" s="221"/>
      <c r="S42" s="221"/>
      <c r="T42" s="221"/>
      <c r="U42" s="222"/>
      <c r="V42" s="235"/>
      <c r="W42" s="236"/>
      <c r="X42" s="236"/>
      <c r="Y42" s="237"/>
      <c r="Z42" s="238" t="s">
        <v>74</v>
      </c>
      <c r="AA42" s="239" t="s">
        <v>74</v>
      </c>
      <c r="AB42" s="239" t="s">
        <v>74</v>
      </c>
      <c r="AC42" s="239" t="s">
        <v>74</v>
      </c>
      <c r="AD42" s="227"/>
      <c r="AE42" s="227"/>
      <c r="AF42" s="227"/>
      <c r="AG42" s="227"/>
      <c r="AH42" s="227"/>
      <c r="AI42" s="227"/>
      <c r="AJ42" s="239"/>
      <c r="AK42" s="239"/>
      <c r="AL42" s="239"/>
      <c r="AM42" s="239"/>
      <c r="AN42" s="240"/>
      <c r="AO42" s="241"/>
      <c r="AP42" s="242"/>
      <c r="AQ42" s="243"/>
      <c r="AR42" s="244"/>
      <c r="AS42" s="260"/>
      <c r="AT42" s="258"/>
      <c r="AU42" s="16"/>
      <c r="AV42" s="16"/>
      <c r="AW42" s="16"/>
      <c r="AX42" s="16"/>
      <c r="AY42" s="16"/>
      <c r="AZ42" s="16"/>
    </row>
    <row r="43" spans="1:52" s="17" customFormat="1" ht="20.25" customHeight="1" x14ac:dyDescent="0.25">
      <c r="A43" s="258"/>
      <c r="B43" s="260"/>
      <c r="C43" s="230">
        <v>34</v>
      </c>
      <c r="D43" s="248"/>
      <c r="E43" s="249"/>
      <c r="F43" s="213"/>
      <c r="G43" s="250"/>
      <c r="H43" s="214"/>
      <c r="I43" s="215"/>
      <c r="J43" s="216"/>
      <c r="K43" s="217"/>
      <c r="L43" s="218"/>
      <c r="M43" s="219"/>
      <c r="N43" s="220"/>
      <c r="O43" s="251"/>
      <c r="P43" s="220"/>
      <c r="Q43" s="219"/>
      <c r="R43" s="221"/>
      <c r="S43" s="221"/>
      <c r="T43" s="221"/>
      <c r="U43" s="222"/>
      <c r="V43" s="235"/>
      <c r="W43" s="236"/>
      <c r="X43" s="236"/>
      <c r="Y43" s="237"/>
      <c r="Z43" s="238" t="s">
        <v>74</v>
      </c>
      <c r="AA43" s="239" t="s">
        <v>74</v>
      </c>
      <c r="AB43" s="239" t="s">
        <v>74</v>
      </c>
      <c r="AC43" s="239" t="s">
        <v>74</v>
      </c>
      <c r="AD43" s="227"/>
      <c r="AE43" s="227"/>
      <c r="AF43" s="227"/>
      <c r="AG43" s="227"/>
      <c r="AH43" s="227"/>
      <c r="AI43" s="227"/>
      <c r="AJ43" s="239"/>
      <c r="AK43" s="239"/>
      <c r="AL43" s="239"/>
      <c r="AM43" s="239"/>
      <c r="AN43" s="240"/>
      <c r="AO43" s="241"/>
      <c r="AP43" s="242"/>
      <c r="AQ43" s="243"/>
      <c r="AR43" s="244"/>
      <c r="AS43" s="260"/>
      <c r="AT43" s="258"/>
      <c r="AU43" s="16"/>
      <c r="AV43" s="16"/>
      <c r="AW43" s="16"/>
      <c r="AX43" s="16"/>
      <c r="AY43" s="16"/>
      <c r="AZ43" s="16"/>
    </row>
    <row r="44" spans="1:52" s="17" customFormat="1" ht="20.25" customHeight="1" x14ac:dyDescent="0.25">
      <c r="A44" s="258"/>
      <c r="B44" s="260"/>
      <c r="C44" s="245">
        <v>35</v>
      </c>
      <c r="D44" s="248"/>
      <c r="E44" s="249"/>
      <c r="F44" s="213"/>
      <c r="G44" s="250"/>
      <c r="H44" s="214"/>
      <c r="I44" s="215"/>
      <c r="J44" s="216"/>
      <c r="K44" s="217"/>
      <c r="L44" s="218"/>
      <c r="M44" s="219"/>
      <c r="N44" s="220"/>
      <c r="O44" s="251"/>
      <c r="P44" s="220"/>
      <c r="Q44" s="219"/>
      <c r="R44" s="221"/>
      <c r="S44" s="221"/>
      <c r="T44" s="221"/>
      <c r="U44" s="222"/>
      <c r="V44" s="235"/>
      <c r="W44" s="236"/>
      <c r="X44" s="236"/>
      <c r="Y44" s="237"/>
      <c r="Z44" s="238" t="s">
        <v>74</v>
      </c>
      <c r="AA44" s="239" t="s">
        <v>74</v>
      </c>
      <c r="AB44" s="239" t="s">
        <v>74</v>
      </c>
      <c r="AC44" s="239" t="s">
        <v>74</v>
      </c>
      <c r="AD44" s="227"/>
      <c r="AE44" s="227"/>
      <c r="AF44" s="227"/>
      <c r="AG44" s="227"/>
      <c r="AH44" s="227"/>
      <c r="AI44" s="227"/>
      <c r="AJ44" s="239"/>
      <c r="AK44" s="239"/>
      <c r="AL44" s="239"/>
      <c r="AM44" s="239"/>
      <c r="AN44" s="240"/>
      <c r="AO44" s="241"/>
      <c r="AP44" s="242"/>
      <c r="AQ44" s="243"/>
      <c r="AR44" s="244"/>
      <c r="AS44" s="260"/>
      <c r="AT44" s="258"/>
      <c r="AU44" s="16"/>
      <c r="AV44" s="16"/>
      <c r="AW44" s="16"/>
      <c r="AX44" s="16"/>
      <c r="AY44" s="16"/>
      <c r="AZ44" s="16"/>
    </row>
    <row r="45" spans="1:52" s="17" customFormat="1" ht="20.25" customHeight="1" x14ac:dyDescent="0.25">
      <c r="A45" s="258"/>
      <c r="B45" s="260"/>
      <c r="C45" s="230">
        <v>36</v>
      </c>
      <c r="D45" s="248"/>
      <c r="E45" s="249"/>
      <c r="F45" s="213"/>
      <c r="G45" s="233"/>
      <c r="H45" s="214"/>
      <c r="I45" s="215"/>
      <c r="J45" s="216"/>
      <c r="K45" s="217"/>
      <c r="L45" s="218"/>
      <c r="M45" s="219"/>
      <c r="N45" s="220"/>
      <c r="O45" s="251"/>
      <c r="P45" s="220"/>
      <c r="Q45" s="219"/>
      <c r="R45" s="221"/>
      <c r="S45" s="221"/>
      <c r="T45" s="221"/>
      <c r="U45" s="222"/>
      <c r="V45" s="235"/>
      <c r="W45" s="236"/>
      <c r="X45" s="236"/>
      <c r="Y45" s="237"/>
      <c r="Z45" s="238" t="s">
        <v>74</v>
      </c>
      <c r="AA45" s="239" t="s">
        <v>74</v>
      </c>
      <c r="AB45" s="239" t="s">
        <v>74</v>
      </c>
      <c r="AC45" s="239" t="s">
        <v>74</v>
      </c>
      <c r="AD45" s="227"/>
      <c r="AE45" s="227"/>
      <c r="AF45" s="227"/>
      <c r="AG45" s="227"/>
      <c r="AH45" s="227"/>
      <c r="AI45" s="227"/>
      <c r="AJ45" s="239"/>
      <c r="AK45" s="239"/>
      <c r="AL45" s="239"/>
      <c r="AM45" s="239"/>
      <c r="AN45" s="240"/>
      <c r="AO45" s="241"/>
      <c r="AP45" s="242"/>
      <c r="AQ45" s="243"/>
      <c r="AR45" s="244"/>
      <c r="AS45" s="260"/>
      <c r="AT45" s="258"/>
      <c r="AU45" s="16"/>
      <c r="AV45" s="16"/>
      <c r="AW45" s="16"/>
      <c r="AX45" s="16"/>
      <c r="AY45" s="16"/>
      <c r="AZ45" s="16"/>
    </row>
    <row r="46" spans="1:52" s="17" customFormat="1" ht="20.25" customHeight="1" x14ac:dyDescent="0.25">
      <c r="A46" s="258"/>
      <c r="B46" s="260"/>
      <c r="C46" s="245">
        <v>37</v>
      </c>
      <c r="D46" s="248"/>
      <c r="E46" s="252"/>
      <c r="F46" s="213"/>
      <c r="G46" s="250"/>
      <c r="H46" s="214"/>
      <c r="I46" s="215"/>
      <c r="J46" s="216"/>
      <c r="K46" s="217"/>
      <c r="L46" s="218"/>
      <c r="M46" s="219"/>
      <c r="N46" s="220"/>
      <c r="O46" s="251"/>
      <c r="P46" s="220"/>
      <c r="Q46" s="219"/>
      <c r="R46" s="221"/>
      <c r="S46" s="221"/>
      <c r="T46" s="221"/>
      <c r="U46" s="222"/>
      <c r="V46" s="235"/>
      <c r="W46" s="236"/>
      <c r="X46" s="236"/>
      <c r="Y46" s="237"/>
      <c r="Z46" s="238" t="s">
        <v>74</v>
      </c>
      <c r="AA46" s="239" t="s">
        <v>74</v>
      </c>
      <c r="AB46" s="239" t="s">
        <v>74</v>
      </c>
      <c r="AC46" s="239" t="s">
        <v>74</v>
      </c>
      <c r="AD46" s="227"/>
      <c r="AE46" s="227"/>
      <c r="AF46" s="227"/>
      <c r="AG46" s="227"/>
      <c r="AH46" s="227"/>
      <c r="AI46" s="227"/>
      <c r="AJ46" s="239"/>
      <c r="AK46" s="239"/>
      <c r="AL46" s="239"/>
      <c r="AM46" s="239"/>
      <c r="AN46" s="240"/>
      <c r="AO46" s="241"/>
      <c r="AP46" s="242"/>
      <c r="AQ46" s="243"/>
      <c r="AR46" s="244"/>
      <c r="AS46" s="260"/>
      <c r="AT46" s="258"/>
      <c r="AU46" s="16"/>
      <c r="AV46" s="16"/>
      <c r="AW46" s="16"/>
      <c r="AX46" s="16"/>
      <c r="AY46" s="16"/>
      <c r="AZ46" s="16"/>
    </row>
    <row r="47" spans="1:52" s="17" customFormat="1" ht="20.25" customHeight="1" x14ac:dyDescent="0.25">
      <c r="A47" s="258"/>
      <c r="B47" s="260"/>
      <c r="C47" s="245">
        <v>38</v>
      </c>
      <c r="D47" s="248"/>
      <c r="E47" s="252"/>
      <c r="F47" s="213"/>
      <c r="G47" s="233"/>
      <c r="H47" s="214"/>
      <c r="I47" s="215"/>
      <c r="J47" s="216"/>
      <c r="K47" s="217"/>
      <c r="L47" s="218"/>
      <c r="M47" s="219"/>
      <c r="N47" s="220"/>
      <c r="O47" s="251"/>
      <c r="P47" s="220"/>
      <c r="Q47" s="219"/>
      <c r="R47" s="221"/>
      <c r="S47" s="221"/>
      <c r="T47" s="221"/>
      <c r="U47" s="222"/>
      <c r="V47" s="235"/>
      <c r="W47" s="236"/>
      <c r="X47" s="236"/>
      <c r="Y47" s="237"/>
      <c r="Z47" s="238" t="s">
        <v>74</v>
      </c>
      <c r="AA47" s="239" t="s">
        <v>74</v>
      </c>
      <c r="AB47" s="239" t="s">
        <v>74</v>
      </c>
      <c r="AC47" s="239" t="s">
        <v>74</v>
      </c>
      <c r="AD47" s="227"/>
      <c r="AE47" s="227"/>
      <c r="AF47" s="227"/>
      <c r="AG47" s="227"/>
      <c r="AH47" s="239"/>
      <c r="AI47" s="239"/>
      <c r="AJ47" s="239"/>
      <c r="AK47" s="239"/>
      <c r="AL47" s="239"/>
      <c r="AM47" s="239"/>
      <c r="AN47" s="240"/>
      <c r="AO47" s="241"/>
      <c r="AP47" s="242"/>
      <c r="AQ47" s="243"/>
      <c r="AR47" s="244"/>
      <c r="AS47" s="260"/>
      <c r="AT47" s="258"/>
      <c r="AU47" s="16"/>
      <c r="AV47" s="16"/>
      <c r="AW47" s="16"/>
      <c r="AX47" s="16"/>
      <c r="AY47" s="16"/>
      <c r="AZ47" s="16"/>
    </row>
    <row r="48" spans="1:52" s="17" customFormat="1" ht="20.25" customHeight="1" x14ac:dyDescent="0.25">
      <c r="A48" s="258"/>
      <c r="B48" s="260"/>
      <c r="C48" s="230">
        <v>39</v>
      </c>
      <c r="D48" s="248"/>
      <c r="E48" s="249"/>
      <c r="F48" s="213"/>
      <c r="G48" s="250"/>
      <c r="H48" s="214"/>
      <c r="I48" s="215"/>
      <c r="J48" s="216"/>
      <c r="K48" s="217"/>
      <c r="L48" s="218"/>
      <c r="M48" s="219"/>
      <c r="N48" s="220"/>
      <c r="O48" s="251"/>
      <c r="P48" s="220"/>
      <c r="Q48" s="219"/>
      <c r="R48" s="221"/>
      <c r="S48" s="221"/>
      <c r="T48" s="221"/>
      <c r="U48" s="222"/>
      <c r="V48" s="235"/>
      <c r="W48" s="236"/>
      <c r="X48" s="236"/>
      <c r="Y48" s="237"/>
      <c r="Z48" s="238" t="s">
        <v>74</v>
      </c>
      <c r="AA48" s="239" t="s">
        <v>74</v>
      </c>
      <c r="AB48" s="239" t="s">
        <v>74</v>
      </c>
      <c r="AC48" s="239" t="s">
        <v>74</v>
      </c>
      <c r="AD48" s="227"/>
      <c r="AE48" s="227"/>
      <c r="AF48" s="227"/>
      <c r="AG48" s="227"/>
      <c r="AH48" s="239"/>
      <c r="AI48" s="239"/>
      <c r="AJ48" s="239"/>
      <c r="AK48" s="239"/>
      <c r="AL48" s="239"/>
      <c r="AM48" s="239"/>
      <c r="AN48" s="240"/>
      <c r="AO48" s="241"/>
      <c r="AP48" s="242"/>
      <c r="AQ48" s="243"/>
      <c r="AR48" s="244"/>
      <c r="AS48" s="260"/>
      <c r="AT48" s="258"/>
      <c r="AU48" s="16"/>
      <c r="AV48" s="16"/>
      <c r="AW48" s="16"/>
      <c r="AX48" s="16"/>
      <c r="AY48" s="16"/>
      <c r="AZ48" s="16"/>
    </row>
    <row r="49" spans="1:52" s="17" customFormat="1" ht="20.25" customHeight="1" x14ac:dyDescent="0.25">
      <c r="A49" s="258"/>
      <c r="B49" s="260"/>
      <c r="C49" s="245">
        <v>40</v>
      </c>
      <c r="D49" s="253"/>
      <c r="E49" s="254"/>
      <c r="F49" s="213"/>
      <c r="G49" s="250"/>
      <c r="H49" s="214"/>
      <c r="I49" s="215"/>
      <c r="J49" s="216"/>
      <c r="K49" s="217"/>
      <c r="L49" s="218"/>
      <c r="M49" s="219"/>
      <c r="N49" s="220"/>
      <c r="O49" s="251"/>
      <c r="P49" s="255"/>
      <c r="Q49" s="256"/>
      <c r="R49" s="221"/>
      <c r="S49" s="221"/>
      <c r="T49" s="221"/>
      <c r="U49" s="222"/>
      <c r="V49" s="235"/>
      <c r="W49" s="236"/>
      <c r="X49" s="236"/>
      <c r="Y49" s="237"/>
      <c r="Z49" s="238" t="s">
        <v>74</v>
      </c>
      <c r="AA49" s="239" t="s">
        <v>74</v>
      </c>
      <c r="AB49" s="239" t="s">
        <v>74</v>
      </c>
      <c r="AC49" s="239" t="s">
        <v>74</v>
      </c>
      <c r="AD49" s="227"/>
      <c r="AE49" s="227"/>
      <c r="AF49" s="227"/>
      <c r="AG49" s="227"/>
      <c r="AH49" s="239"/>
      <c r="AI49" s="239"/>
      <c r="AJ49" s="239"/>
      <c r="AK49" s="239"/>
      <c r="AL49" s="239"/>
      <c r="AM49" s="239"/>
      <c r="AN49" s="240"/>
      <c r="AO49" s="241"/>
      <c r="AP49" s="242"/>
      <c r="AQ49" s="243"/>
      <c r="AR49" s="244"/>
      <c r="AS49" s="260"/>
      <c r="AT49" s="258"/>
      <c r="AU49" s="16"/>
      <c r="AV49" s="16"/>
      <c r="AW49" s="16"/>
      <c r="AX49" s="16"/>
      <c r="AY49" s="16"/>
      <c r="AZ49" s="16"/>
    </row>
    <row r="50" spans="1:52" x14ac:dyDescent="0.2">
      <c r="A50" s="257"/>
      <c r="B50" s="259"/>
      <c r="C50" s="259"/>
      <c r="D50" s="259"/>
      <c r="E50" s="259"/>
      <c r="F50" s="259"/>
      <c r="G50" s="259"/>
      <c r="H50" s="259"/>
      <c r="I50" s="259"/>
      <c r="J50" s="259"/>
      <c r="K50" s="259"/>
      <c r="L50" s="259"/>
      <c r="M50" s="259"/>
      <c r="N50" s="259"/>
      <c r="O50" s="259"/>
      <c r="P50" s="259"/>
      <c r="Q50" s="259"/>
      <c r="R50" s="259"/>
      <c r="S50" s="259"/>
      <c r="T50" s="259"/>
      <c r="U50" s="259"/>
      <c r="V50" s="259"/>
      <c r="W50" s="259"/>
      <c r="X50" s="259"/>
      <c r="Y50" s="259"/>
      <c r="Z50" s="259"/>
      <c r="AA50" s="259"/>
      <c r="AB50" s="259"/>
      <c r="AC50" s="259"/>
      <c r="AD50" s="259"/>
      <c r="AE50" s="259"/>
      <c r="AF50" s="259"/>
      <c r="AG50" s="259"/>
      <c r="AH50" s="259"/>
      <c r="AI50" s="259"/>
      <c r="AJ50" s="259"/>
      <c r="AK50" s="259"/>
      <c r="AL50" s="259"/>
      <c r="AM50" s="259"/>
      <c r="AN50" s="259"/>
      <c r="AO50" s="259"/>
      <c r="AP50" s="259"/>
      <c r="AQ50" s="259"/>
      <c r="AR50" s="259"/>
      <c r="AS50" s="259"/>
      <c r="AT50" s="257"/>
      <c r="AU50" s="14"/>
      <c r="AV50" s="14"/>
      <c r="AW50" s="14"/>
      <c r="AX50" s="14"/>
      <c r="AY50" s="14"/>
      <c r="AZ50" s="14"/>
    </row>
    <row r="51" spans="1:52" x14ac:dyDescent="0.2">
      <c r="A51" s="257"/>
      <c r="B51" s="259"/>
      <c r="C51" s="259"/>
      <c r="D51" s="259"/>
      <c r="E51" s="259"/>
      <c r="F51" s="259"/>
      <c r="G51" s="259"/>
      <c r="H51" s="259"/>
      <c r="I51" s="259"/>
      <c r="J51" s="259"/>
      <c r="K51" s="259"/>
      <c r="L51" s="259"/>
      <c r="M51" s="259"/>
      <c r="N51" s="259"/>
      <c r="O51" s="259"/>
      <c r="P51" s="259"/>
      <c r="Q51" s="259"/>
      <c r="R51" s="259"/>
      <c r="S51" s="259"/>
      <c r="T51" s="259"/>
      <c r="U51" s="259"/>
      <c r="V51" s="259"/>
      <c r="W51" s="259"/>
      <c r="X51" s="259"/>
      <c r="Y51" s="259"/>
      <c r="Z51" s="259"/>
      <c r="AA51" s="259"/>
      <c r="AB51" s="259"/>
      <c r="AC51" s="259"/>
      <c r="AD51" s="259"/>
      <c r="AE51" s="259"/>
      <c r="AF51" s="259"/>
      <c r="AG51" s="259"/>
      <c r="AH51" s="259"/>
      <c r="AI51" s="259"/>
      <c r="AJ51" s="259"/>
      <c r="AK51" s="259"/>
      <c r="AL51" s="259"/>
      <c r="AM51" s="259"/>
      <c r="AN51" s="259"/>
      <c r="AO51" s="259"/>
      <c r="AP51" s="259"/>
      <c r="AQ51" s="259"/>
      <c r="AR51" s="259"/>
      <c r="AS51" s="259"/>
      <c r="AT51" s="257"/>
      <c r="AU51" s="14"/>
      <c r="AV51" s="14"/>
      <c r="AW51" s="14"/>
      <c r="AX51" s="14"/>
      <c r="AY51" s="14"/>
      <c r="AZ51" s="14"/>
    </row>
    <row r="52" spans="1:52" x14ac:dyDescent="0.2">
      <c r="A52" s="257"/>
      <c r="B52" s="259"/>
      <c r="C52" s="259"/>
      <c r="D52" s="259"/>
      <c r="E52" s="259"/>
      <c r="F52" s="259"/>
      <c r="G52" s="259"/>
      <c r="H52" s="259"/>
      <c r="I52" s="259"/>
      <c r="J52" s="259"/>
      <c r="K52" s="259"/>
      <c r="L52" s="259"/>
      <c r="M52" s="259"/>
      <c r="N52" s="259"/>
      <c r="O52" s="259"/>
      <c r="P52" s="259"/>
      <c r="Q52" s="259"/>
      <c r="R52" s="259"/>
      <c r="S52" s="259"/>
      <c r="T52" s="259"/>
      <c r="U52" s="259"/>
      <c r="V52" s="259"/>
      <c r="W52" s="259"/>
      <c r="X52" s="259"/>
      <c r="Y52" s="259"/>
      <c r="Z52" s="259"/>
      <c r="AA52" s="259"/>
      <c r="AB52" s="259"/>
      <c r="AC52" s="259"/>
      <c r="AD52" s="259"/>
      <c r="AE52" s="259"/>
      <c r="AF52" s="259"/>
      <c r="AG52" s="259"/>
      <c r="AH52" s="259"/>
      <c r="AI52" s="259"/>
      <c r="AJ52" s="259"/>
      <c r="AK52" s="259"/>
      <c r="AL52" s="259"/>
      <c r="AM52" s="259"/>
      <c r="AN52" s="259"/>
      <c r="AO52" s="259"/>
      <c r="AP52" s="259"/>
      <c r="AQ52" s="259"/>
      <c r="AR52" s="259"/>
      <c r="AS52" s="259"/>
      <c r="AT52" s="257"/>
      <c r="AU52" s="14"/>
      <c r="AV52" s="14"/>
      <c r="AW52" s="14"/>
      <c r="AX52" s="14"/>
      <c r="AY52" s="14"/>
      <c r="AZ52" s="14"/>
    </row>
    <row r="53" spans="1:52" x14ac:dyDescent="0.2">
      <c r="A53" s="257"/>
      <c r="B53" s="259"/>
      <c r="C53" s="259"/>
      <c r="D53" s="259"/>
      <c r="E53" s="259"/>
      <c r="F53" s="259"/>
      <c r="G53" s="259"/>
      <c r="H53" s="259"/>
      <c r="I53" s="259"/>
      <c r="J53" s="259"/>
      <c r="K53" s="259"/>
      <c r="L53" s="259"/>
      <c r="M53" s="259"/>
      <c r="N53" s="259"/>
      <c r="O53" s="259"/>
      <c r="P53" s="259"/>
      <c r="Q53" s="259"/>
      <c r="R53" s="259"/>
      <c r="S53" s="259"/>
      <c r="T53" s="259"/>
      <c r="U53" s="259"/>
      <c r="V53" s="259"/>
      <c r="W53" s="259"/>
      <c r="X53" s="259"/>
      <c r="Y53" s="259"/>
      <c r="Z53" s="259"/>
      <c r="AA53" s="259"/>
      <c r="AB53" s="259"/>
      <c r="AC53" s="259"/>
      <c r="AD53" s="259"/>
      <c r="AE53" s="259"/>
      <c r="AF53" s="259"/>
      <c r="AG53" s="259"/>
      <c r="AH53" s="259"/>
      <c r="AI53" s="259"/>
      <c r="AJ53" s="259"/>
      <c r="AK53" s="259"/>
      <c r="AL53" s="259"/>
      <c r="AM53" s="259"/>
      <c r="AN53" s="259"/>
      <c r="AO53" s="259"/>
      <c r="AP53" s="259"/>
      <c r="AQ53" s="259"/>
      <c r="AR53" s="259"/>
      <c r="AS53" s="259"/>
      <c r="AT53" s="257"/>
      <c r="AU53" s="14"/>
      <c r="AV53" s="14"/>
      <c r="AW53" s="14"/>
      <c r="AX53" s="14"/>
      <c r="AY53" s="14"/>
      <c r="AZ53" s="14"/>
    </row>
    <row r="54" spans="1:52" x14ac:dyDescent="0.2">
      <c r="A54" s="257"/>
      <c r="B54" s="257"/>
      <c r="C54" s="257"/>
      <c r="D54" s="257"/>
      <c r="E54" s="257"/>
      <c r="F54" s="257"/>
      <c r="G54" s="257"/>
      <c r="H54" s="257"/>
      <c r="I54" s="257"/>
      <c r="J54" s="257"/>
      <c r="K54" s="257"/>
      <c r="L54" s="257"/>
      <c r="M54" s="257"/>
      <c r="N54" s="257"/>
      <c r="O54" s="257"/>
      <c r="P54" s="257"/>
      <c r="Q54" s="257"/>
      <c r="R54" s="257"/>
      <c r="S54" s="257"/>
      <c r="T54" s="257"/>
      <c r="U54" s="257"/>
      <c r="V54" s="257"/>
      <c r="W54" s="257"/>
      <c r="X54" s="257"/>
      <c r="Y54" s="257"/>
      <c r="Z54" s="257"/>
      <c r="AA54" s="257"/>
      <c r="AB54" s="257"/>
      <c r="AC54" s="257"/>
      <c r="AD54" s="257"/>
      <c r="AE54" s="257"/>
      <c r="AF54" s="257"/>
      <c r="AG54" s="257"/>
      <c r="AH54" s="257"/>
      <c r="AI54" s="257"/>
      <c r="AJ54" s="257"/>
      <c r="AK54" s="257"/>
      <c r="AL54" s="257"/>
      <c r="AM54" s="257"/>
      <c r="AN54" s="257"/>
      <c r="AO54" s="257"/>
      <c r="AP54" s="257"/>
      <c r="AQ54" s="257"/>
      <c r="AR54" s="257"/>
      <c r="AS54" s="257"/>
      <c r="AT54" s="257"/>
      <c r="AU54" s="14"/>
      <c r="AV54" s="14"/>
      <c r="AW54" s="14"/>
      <c r="AX54" s="14"/>
      <c r="AY54" s="14"/>
      <c r="AZ54" s="14"/>
    </row>
    <row r="55" spans="1:52" x14ac:dyDescent="0.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x14ac:dyDescent="0.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x14ac:dyDescent="0.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x14ac:dyDescent="0.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x14ac:dyDescent="0.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x14ac:dyDescent="0.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x14ac:dyDescent="0.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x14ac:dyDescent="0.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x14ac:dyDescent="0.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x14ac:dyDescent="0.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x14ac:dyDescent="0.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x14ac:dyDescent="0.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2"/>
  <dimension ref="A1:JH257"/>
  <sheetViews>
    <sheetView workbookViewId="0"/>
  </sheetViews>
  <sheetFormatPr defaultColWidth="0" defaultRowHeight="0" customHeight="1" zeroHeight="1" x14ac:dyDescent="0.3"/>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x14ac:dyDescent="0.3">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x14ac:dyDescent="0.3">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x14ac:dyDescent="0.3">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x14ac:dyDescent="0.3">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x14ac:dyDescent="0.3">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7"/>
      <c r="IX5" s="407"/>
      <c r="IY5" s="407"/>
      <c r="IZ5" s="407"/>
      <c r="JA5" s="407"/>
      <c r="JB5" s="89"/>
      <c r="JC5" s="89"/>
      <c r="JD5" s="89"/>
      <c r="JE5" s="89"/>
      <c r="JF5" s="89"/>
      <c r="JG5" s="89"/>
      <c r="JH5" s="89"/>
    </row>
    <row r="6" spans="2:268" ht="17.25" x14ac:dyDescent="0.3">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7"/>
      <c r="IX6" s="407"/>
      <c r="IY6" s="407"/>
      <c r="IZ6" s="407"/>
      <c r="JA6" s="407"/>
      <c r="JB6" s="89"/>
      <c r="JC6" s="89"/>
      <c r="JD6" s="89"/>
      <c r="JE6" s="89"/>
      <c r="JF6" s="89"/>
      <c r="JG6" s="89"/>
      <c r="JH6" s="89"/>
    </row>
    <row r="7" spans="2:268" ht="114.75" customHeight="1" x14ac:dyDescent="0.3">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x14ac:dyDescent="0.3">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x14ac:dyDescent="0.3">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x14ac:dyDescent="0.3">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x14ac:dyDescent="0.3">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x14ac:dyDescent="0.35">
      <c r="B12" s="91"/>
      <c r="C12" s="413" t="s">
        <v>192</v>
      </c>
      <c r="D12" s="413"/>
      <c r="E12" s="413"/>
      <c r="F12" s="413"/>
      <c r="G12" s="413"/>
      <c r="H12" s="413"/>
      <c r="I12" s="413"/>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x14ac:dyDescent="0.35">
      <c r="B13" s="91"/>
      <c r="C13" s="413" t="s">
        <v>193</v>
      </c>
      <c r="D13" s="413"/>
      <c r="E13" s="413"/>
      <c r="F13" s="413"/>
      <c r="G13" s="413"/>
      <c r="H13" s="413"/>
      <c r="I13" s="413"/>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x14ac:dyDescent="0.35">
      <c r="B14" s="91"/>
      <c r="C14" s="413" t="s">
        <v>324</v>
      </c>
      <c r="D14" s="413"/>
      <c r="E14" s="413"/>
      <c r="F14" s="413"/>
      <c r="G14" s="413"/>
      <c r="H14" s="413"/>
      <c r="I14" s="413"/>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x14ac:dyDescent="0.35">
      <c r="B15" s="91"/>
      <c r="C15" s="413" t="s">
        <v>325</v>
      </c>
      <c r="D15" s="413"/>
      <c r="E15" s="413"/>
      <c r="F15" s="413"/>
      <c r="G15" s="413"/>
      <c r="H15" s="413"/>
      <c r="I15" s="413"/>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x14ac:dyDescent="0.3">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x14ac:dyDescent="0.4">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x14ac:dyDescent="0.4">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x14ac:dyDescent="0.3">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x14ac:dyDescent="0.3">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x14ac:dyDescent="0.3">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x14ac:dyDescent="0.3">
      <c r="B22" s="91"/>
      <c r="C22" s="408" t="s">
        <v>194</v>
      </c>
      <c r="D22" s="408"/>
      <c r="E22" s="408"/>
      <c r="F22" s="408"/>
      <c r="G22" s="408"/>
      <c r="H22" s="408"/>
      <c r="I22" s="408"/>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x14ac:dyDescent="0.35">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x14ac:dyDescent="0.35">
      <c r="B24" s="91"/>
      <c r="C24" s="409" t="str">
        <f>VLOOKUP($K$2,'DATA SISWA'!$C$10:$AQ$49,4,FALSE)</f>
        <v>Ahmad Kardafi</v>
      </c>
      <c r="D24" s="410"/>
      <c r="E24" s="410"/>
      <c r="F24" s="410"/>
      <c r="G24" s="410"/>
      <c r="H24" s="410"/>
      <c r="I24" s="411"/>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x14ac:dyDescent="0.3">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x14ac:dyDescent="0.3">
      <c r="B26" s="91"/>
      <c r="C26" s="408" t="s">
        <v>216</v>
      </c>
      <c r="D26" s="408"/>
      <c r="E26" s="408"/>
      <c r="F26" s="408"/>
      <c r="G26" s="408"/>
      <c r="H26" s="408"/>
      <c r="I26" s="408"/>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x14ac:dyDescent="0.35">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x14ac:dyDescent="0.35">
      <c r="B28" s="91"/>
      <c r="C28" s="409" t="str">
        <f>VLOOKUP($K$2,'DATA SISWA'!$C$10:$AQ$49,2,FALSE)&amp;" / "&amp;VLOOKUP($K$2,'DATA SISWA'!$C$10:$AQ$49,3,FALSE)</f>
        <v>23021003 / 0085435001</v>
      </c>
      <c r="D28" s="410"/>
      <c r="E28" s="410"/>
      <c r="F28" s="410"/>
      <c r="G28" s="410"/>
      <c r="H28" s="410"/>
      <c r="I28" s="411"/>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x14ac:dyDescent="0.3">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x14ac:dyDescent="0.3">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x14ac:dyDescent="0.3">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x14ac:dyDescent="0.3">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x14ac:dyDescent="0.3">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x14ac:dyDescent="0.3">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x14ac:dyDescent="0.3">
      <c r="B35" s="91"/>
      <c r="C35" s="412" t="s">
        <v>195</v>
      </c>
      <c r="D35" s="412"/>
      <c r="E35" s="412"/>
      <c r="F35" s="412"/>
      <c r="G35" s="412"/>
      <c r="H35" s="412"/>
      <c r="I35" s="412"/>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x14ac:dyDescent="0.3">
      <c r="B36" s="91"/>
      <c r="C36" s="412" t="s">
        <v>196</v>
      </c>
      <c r="D36" s="412"/>
      <c r="E36" s="412"/>
      <c r="F36" s="412"/>
      <c r="G36" s="412"/>
      <c r="H36" s="412"/>
      <c r="I36" s="412"/>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x14ac:dyDescent="0.3">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x14ac:dyDescent="0.3">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x14ac:dyDescent="0.3">
      <c r="B39" s="91"/>
      <c r="C39" s="405" t="s">
        <v>197</v>
      </c>
      <c r="D39" s="405"/>
      <c r="E39" s="405"/>
      <c r="F39" s="405"/>
      <c r="G39" s="405"/>
      <c r="H39" s="405"/>
      <c r="I39" s="405"/>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x14ac:dyDescent="0.3">
      <c r="B40" s="91"/>
      <c r="C40" s="405" t="s">
        <v>193</v>
      </c>
      <c r="D40" s="405"/>
      <c r="E40" s="405"/>
      <c r="F40" s="405"/>
      <c r="G40" s="405"/>
      <c r="H40" s="405"/>
      <c r="I40" s="405"/>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x14ac:dyDescent="0.3">
      <c r="B41" s="91"/>
      <c r="C41" s="405" t="s">
        <v>326</v>
      </c>
      <c r="D41" s="405"/>
      <c r="E41" s="405"/>
      <c r="F41" s="405"/>
      <c r="G41" s="405"/>
      <c r="H41" s="405"/>
      <c r="I41" s="405"/>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x14ac:dyDescent="0.3">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x14ac:dyDescent="0.3">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x14ac:dyDescent="0.3">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x14ac:dyDescent="0.3">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x14ac:dyDescent="0.3">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x14ac:dyDescent="0.3">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x14ac:dyDescent="0.3">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x14ac:dyDescent="0.3">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x14ac:dyDescent="0.3">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x14ac:dyDescent="0.3">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x14ac:dyDescent="0.3">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x14ac:dyDescent="0.3">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x14ac:dyDescent="0.3">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x14ac:dyDescent="0.3">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x14ac:dyDescent="0.3">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x14ac:dyDescent="0.3">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x14ac:dyDescent="0.3">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x14ac:dyDescent="0.3">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x14ac:dyDescent="0.3">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x14ac:dyDescent="0.3">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x14ac:dyDescent="0.3">
      <c r="B62" s="91"/>
      <c r="C62" s="405" t="s">
        <v>198</v>
      </c>
      <c r="D62" s="405"/>
      <c r="E62" s="405"/>
      <c r="F62" s="405"/>
      <c r="G62" s="405"/>
      <c r="H62" s="405"/>
      <c r="I62" s="405"/>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x14ac:dyDescent="0.3">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x14ac:dyDescent="0.3">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x14ac:dyDescent="0.3">
      <c r="B65" s="91"/>
      <c r="C65" s="90"/>
      <c r="D65" s="91" t="s">
        <v>199</v>
      </c>
      <c r="E65" s="91"/>
      <c r="F65" s="91" t="str">
        <f>":  "&amp;VLOOKUP($K$2,'DATA SISWA'!$C$10:$AQ$49,4,FALSE)</f>
        <v>:  Ahmad Kardafi</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x14ac:dyDescent="0.3">
      <c r="B66" s="91"/>
      <c r="C66" s="90"/>
      <c r="D66" s="91" t="s">
        <v>216</v>
      </c>
      <c r="E66" s="91"/>
      <c r="F66" s="91" t="str">
        <f>": "&amp;VLOOKUP($K$2,'DATA SISWA'!$C$10:$AQ$49,2,FALSE)&amp;" / "&amp;VLOOKUP($K$2,'DATA SISWA'!$C$10:$AQ$49,3,FALSE)</f>
        <v>: 23021003 / 0085435001</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x14ac:dyDescent="0.3">
      <c r="B67" s="91"/>
      <c r="C67" s="90"/>
      <c r="D67" s="91" t="s">
        <v>200</v>
      </c>
      <c r="E67" s="91"/>
      <c r="F67" s="96" t="str">
        <f>":  "&amp;VLOOKUP($K$2,'DATA SISWA'!$C$10:$AQ$49,6,FALSE)&amp;" , "</f>
        <v xml:space="preserve">:   , </v>
      </c>
      <c r="G67" s="406">
        <f>VLOOKUP($K$2,'DATA SISWA'!$C$10:$AQ$49,7,FALSE)</f>
        <v>0</v>
      </c>
      <c r="H67" s="406"/>
      <c r="I67" s="406"/>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x14ac:dyDescent="0.3">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x14ac:dyDescent="0.3">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x14ac:dyDescent="0.3">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x14ac:dyDescent="0.3">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x14ac:dyDescent="0.3">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x14ac:dyDescent="0.3">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x14ac:dyDescent="0.3">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x14ac:dyDescent="0.3">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x14ac:dyDescent="0.3">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x14ac:dyDescent="0.3">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x14ac:dyDescent="0.3">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x14ac:dyDescent="0.3">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x14ac:dyDescent="0.3">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x14ac:dyDescent="0.3">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x14ac:dyDescent="0.3">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x14ac:dyDescent="0.3">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x14ac:dyDescent="0.3">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x14ac:dyDescent="0.3">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x14ac:dyDescent="0.3">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x14ac:dyDescent="0.3">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x14ac:dyDescent="0.3">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x14ac:dyDescent="0.3">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x14ac:dyDescent="0.3">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x14ac:dyDescent="0.3">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x14ac:dyDescent="0.3">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x14ac:dyDescent="0.3">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x14ac:dyDescent="0.3">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x14ac:dyDescent="0.3">
      <c r="B95" s="91"/>
      <c r="C95" s="91"/>
      <c r="D95" s="91"/>
      <c r="E95" s="91"/>
      <c r="F95" s="91"/>
      <c r="G95" s="91"/>
      <c r="H95" s="301"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x14ac:dyDescent="0.3">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x14ac:dyDescent="0.3">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x14ac:dyDescent="0.3">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x14ac:dyDescent="0.3">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x14ac:dyDescent="0.3">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x14ac:dyDescent="0.3">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x14ac:dyDescent="0.3">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x14ac:dyDescent="0.3">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x14ac:dyDescent="0.3">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x14ac:dyDescent="0.3">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x14ac:dyDescent="0.3">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x14ac:dyDescent="0.3">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x14ac:dyDescent="0.3">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x14ac:dyDescent="0.3">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x14ac:dyDescent="0.3">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x14ac:dyDescent="0.3">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x14ac:dyDescent="0.3">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x14ac:dyDescent="0.3">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x14ac:dyDescent="0.3">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x14ac:dyDescent="0.3">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x14ac:dyDescent="0.3">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x14ac:dyDescent="0.3">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x14ac:dyDescent="0.3">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x14ac:dyDescent="0.3">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x14ac:dyDescent="0.3">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x14ac:dyDescent="0.3">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x14ac:dyDescent="0.3">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x14ac:dyDescent="0.3">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x14ac:dyDescent="0.3">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x14ac:dyDescent="0.3">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x14ac:dyDescent="0.3">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x14ac:dyDescent="0.3">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x14ac:dyDescent="0.3">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x14ac:dyDescent="0.3">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x14ac:dyDescent="0.3">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x14ac:dyDescent="0.3">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x14ac:dyDescent="0.3">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x14ac:dyDescent="0.3">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x14ac:dyDescent="0.3">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x14ac:dyDescent="0.3">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x14ac:dyDescent="0.3">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x14ac:dyDescent="0.3">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x14ac:dyDescent="0.3">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x14ac:dyDescent="0.3">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x14ac:dyDescent="0.3">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x14ac:dyDescent="0.3">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x14ac:dyDescent="0.3">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x14ac:dyDescent="0.3">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x14ac:dyDescent="0.3">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x14ac:dyDescent="0.3">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x14ac:dyDescent="0.3">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x14ac:dyDescent="0.3">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x14ac:dyDescent="0.3">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x14ac:dyDescent="0.3">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x14ac:dyDescent="0.3">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x14ac:dyDescent="0.3">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x14ac:dyDescent="0.3">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x14ac:dyDescent="0.3">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x14ac:dyDescent="0.3">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x14ac:dyDescent="0.3">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x14ac:dyDescent="0.3">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x14ac:dyDescent="0.3">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x14ac:dyDescent="0.3">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x14ac:dyDescent="0.3">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x14ac:dyDescent="0.3">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x14ac:dyDescent="0.3">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x14ac:dyDescent="0.3">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x14ac:dyDescent="0.3">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x14ac:dyDescent="0.3">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x14ac:dyDescent="0.3">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x14ac:dyDescent="0.3">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x14ac:dyDescent="0.3">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x14ac:dyDescent="0.3">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x14ac:dyDescent="0.3">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x14ac:dyDescent="0.3">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x14ac:dyDescent="0.3">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x14ac:dyDescent="0.3">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x14ac:dyDescent="0.3">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x14ac:dyDescent="0.3">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x14ac:dyDescent="0.3">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x14ac:dyDescent="0.3">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x14ac:dyDescent="0.3">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x14ac:dyDescent="0.3">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x14ac:dyDescent="0.3">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x14ac:dyDescent="0.3">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x14ac:dyDescent="0.3">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x14ac:dyDescent="0.3">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x14ac:dyDescent="0.3">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x14ac:dyDescent="0.3">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x14ac:dyDescent="0.3">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x14ac:dyDescent="0.3">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x14ac:dyDescent="0.3">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x14ac:dyDescent="0.3">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x14ac:dyDescent="0.3">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x14ac:dyDescent="0.3">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x14ac:dyDescent="0.3">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x14ac:dyDescent="0.3">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x14ac:dyDescent="0.3">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x14ac:dyDescent="0.3">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x14ac:dyDescent="0.3">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x14ac:dyDescent="0.3">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x14ac:dyDescent="0.3">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x14ac:dyDescent="0.3">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x14ac:dyDescent="0.3">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x14ac:dyDescent="0.3">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x14ac:dyDescent="0.3">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x14ac:dyDescent="0.3">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x14ac:dyDescent="0.3">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x14ac:dyDescent="0.3">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x14ac:dyDescent="0.3">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x14ac:dyDescent="0.3">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x14ac:dyDescent="0.3">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x14ac:dyDescent="0.3">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x14ac:dyDescent="0.3">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x14ac:dyDescent="0.3">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x14ac:dyDescent="0.3">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x14ac:dyDescent="0.3">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x14ac:dyDescent="0.3">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x14ac:dyDescent="0.3">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x14ac:dyDescent="0.3">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x14ac:dyDescent="0.3">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x14ac:dyDescent="0.3">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x14ac:dyDescent="0.3">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x14ac:dyDescent="0.3">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x14ac:dyDescent="0.3">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x14ac:dyDescent="0.3">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x14ac:dyDescent="0.3">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x14ac:dyDescent="0.3">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x14ac:dyDescent="0.3">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x14ac:dyDescent="0.3">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x14ac:dyDescent="0.3">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x14ac:dyDescent="0.3">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x14ac:dyDescent="0.3">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x14ac:dyDescent="0.3">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x14ac:dyDescent="0.3">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x14ac:dyDescent="0.3"/>
    <row r="232" spans="1:268" ht="14.25" customHeight="1" x14ac:dyDescent="0.3"/>
    <row r="233" spans="1:268" ht="14.25" customHeight="1" x14ac:dyDescent="0.3"/>
    <row r="234" spans="1:268" ht="14.25" customHeight="1" x14ac:dyDescent="0.3"/>
    <row r="235" spans="1:268" ht="14.25" customHeight="1" x14ac:dyDescent="0.3"/>
    <row r="236" spans="1:268" ht="14.25" customHeight="1" x14ac:dyDescent="0.3"/>
    <row r="237" spans="1:268" ht="14.25" customHeight="1" x14ac:dyDescent="0.3"/>
    <row r="238" spans="1:268" ht="14.25" customHeight="1" x14ac:dyDescent="0.3"/>
    <row r="239" spans="1:268" ht="14.25" customHeight="1" x14ac:dyDescent="0.3"/>
    <row r="240" spans="1:268"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5"/>
  <dimension ref="A1:W83"/>
  <sheetViews>
    <sheetView showGridLines="0" workbookViewId="0"/>
  </sheetViews>
  <sheetFormatPr defaultRowHeight="15" x14ac:dyDescent="0.2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x14ac:dyDescent="0.3">
      <c r="A1" s="9"/>
      <c r="B1" s="9"/>
      <c r="C1" s="9"/>
      <c r="D1" s="9"/>
      <c r="E1" s="9"/>
      <c r="F1" s="9"/>
      <c r="G1" s="9"/>
      <c r="H1" s="9"/>
      <c r="I1" s="9"/>
      <c r="J1" s="9"/>
      <c r="K1" s="9"/>
      <c r="L1" s="9"/>
      <c r="M1" s="103"/>
      <c r="N1" s="103"/>
      <c r="O1" s="103"/>
      <c r="P1" s="103"/>
      <c r="Q1" s="103"/>
      <c r="R1" s="103"/>
      <c r="S1" s="103"/>
      <c r="T1" s="103"/>
      <c r="U1" s="103"/>
      <c r="V1" s="103"/>
      <c r="W1" s="103"/>
    </row>
    <row r="2" spans="1:23" ht="15.75" thickBot="1" x14ac:dyDescent="0.3">
      <c r="A2" s="9"/>
      <c r="B2" s="9"/>
      <c r="C2" s="9"/>
      <c r="D2" s="9"/>
      <c r="E2" s="9"/>
      <c r="F2" s="9"/>
      <c r="G2" s="9"/>
      <c r="H2" s="9"/>
      <c r="I2" s="9"/>
      <c r="J2" s="9"/>
      <c r="K2" s="9"/>
      <c r="L2" s="104">
        <v>6</v>
      </c>
      <c r="M2" s="103"/>
      <c r="N2" s="103"/>
      <c r="O2" s="103"/>
      <c r="P2" s="105"/>
      <c r="Q2" s="106"/>
      <c r="R2" s="106"/>
      <c r="S2" s="106"/>
      <c r="T2" s="106"/>
      <c r="U2" s="106"/>
      <c r="V2" s="107"/>
      <c r="W2" s="103"/>
    </row>
    <row r="3" spans="1:23" ht="18.75" x14ac:dyDescent="0.4">
      <c r="A3" s="9"/>
      <c r="B3" s="430" t="s">
        <v>217</v>
      </c>
      <c r="C3" s="430"/>
      <c r="D3" s="430"/>
      <c r="E3" s="430"/>
      <c r="F3" s="430"/>
      <c r="G3" s="430"/>
      <c r="H3" s="430"/>
      <c r="I3" s="430"/>
      <c r="J3" s="430"/>
      <c r="K3" s="430"/>
      <c r="L3" s="6"/>
      <c r="M3" s="103"/>
      <c r="N3" s="103"/>
      <c r="O3" s="103"/>
      <c r="P3" s="108"/>
      <c r="Q3" s="109" t="s">
        <v>218</v>
      </c>
      <c r="R3" s="110" t="s">
        <v>219</v>
      </c>
      <c r="S3" s="111"/>
      <c r="T3" s="111"/>
      <c r="U3" s="112"/>
      <c r="V3" s="113"/>
      <c r="W3" s="103"/>
    </row>
    <row r="4" spans="1:23" ht="18.75" x14ac:dyDescent="0.4">
      <c r="A4" s="9"/>
      <c r="B4" s="430" t="s">
        <v>220</v>
      </c>
      <c r="C4" s="430"/>
      <c r="D4" s="430"/>
      <c r="E4" s="430"/>
      <c r="F4" s="430"/>
      <c r="G4" s="430"/>
      <c r="H4" s="430"/>
      <c r="I4" s="430"/>
      <c r="J4" s="430"/>
      <c r="K4" s="430"/>
      <c r="L4" s="9"/>
      <c r="M4" s="103"/>
      <c r="N4" s="103"/>
      <c r="O4" s="103"/>
      <c r="P4" s="108"/>
      <c r="Q4" s="114" t="s">
        <v>218</v>
      </c>
      <c r="R4" s="115" t="s">
        <v>221</v>
      </c>
      <c r="S4" s="9"/>
      <c r="T4" s="9"/>
      <c r="U4" s="116"/>
      <c r="V4" s="113"/>
      <c r="W4" s="103"/>
    </row>
    <row r="5" spans="1:23" x14ac:dyDescent="0.25">
      <c r="A5" s="9"/>
      <c r="B5" s="9"/>
      <c r="C5" s="9"/>
      <c r="D5" s="9"/>
      <c r="E5" s="9"/>
      <c r="F5" s="9"/>
      <c r="G5" s="9"/>
      <c r="H5" s="9"/>
      <c r="I5" s="9"/>
      <c r="J5" s="9"/>
      <c r="K5" s="9"/>
      <c r="L5" s="9"/>
      <c r="M5" s="103"/>
      <c r="N5" s="103"/>
      <c r="O5" s="103"/>
      <c r="P5" s="108"/>
      <c r="Q5" s="114" t="s">
        <v>218</v>
      </c>
      <c r="R5" s="115" t="s">
        <v>222</v>
      </c>
      <c r="S5" s="9"/>
      <c r="T5" s="9"/>
      <c r="U5" s="116"/>
      <c r="V5" s="113"/>
      <c r="W5" s="103"/>
    </row>
    <row r="6" spans="1:23" x14ac:dyDescent="0.25">
      <c r="A6" s="9"/>
      <c r="B6" s="9"/>
      <c r="C6" s="9"/>
      <c r="D6" s="9"/>
      <c r="E6" s="9"/>
      <c r="F6" s="9"/>
      <c r="G6" s="9"/>
      <c r="H6" s="9"/>
      <c r="I6" s="9"/>
      <c r="J6" s="9"/>
      <c r="K6" s="9"/>
      <c r="L6" s="9"/>
      <c r="M6" s="103"/>
      <c r="N6" s="103"/>
      <c r="O6" s="103"/>
      <c r="P6" s="108"/>
      <c r="Q6" s="117"/>
      <c r="R6" s="115" t="s">
        <v>223</v>
      </c>
      <c r="S6" s="9"/>
      <c r="T6" s="9"/>
      <c r="U6" s="116"/>
      <c r="V6" s="113"/>
      <c r="W6" s="103"/>
    </row>
    <row r="7" spans="1:23" x14ac:dyDescent="0.25">
      <c r="A7" s="9"/>
      <c r="B7" s="118" t="s">
        <v>199</v>
      </c>
      <c r="C7" s="119"/>
      <c r="D7" s="119" t="str">
        <f>": "&amp;VLOOKUP($L$2,'DATA SISWA'!$C$10:$AQ$49,4,FALSE)</f>
        <v>: DAVA AFREZA</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x14ac:dyDescent="0.3">
      <c r="A8" s="9"/>
      <c r="B8" s="118" t="s">
        <v>30</v>
      </c>
      <c r="C8" s="119"/>
      <c r="D8" s="119" t="str">
        <f>": "&amp;VLOOKUP($L$2,'DATA SISWA'!$C$10:$AQ$49,3,FALSE)</f>
        <v>: 0088478232</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x14ac:dyDescent="0.3">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x14ac:dyDescent="0.25">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x14ac:dyDescent="0.3">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x14ac:dyDescent="0.25">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x14ac:dyDescent="0.25">
      <c r="A13" s="128"/>
      <c r="B13" s="129" t="s">
        <v>4</v>
      </c>
      <c r="C13" s="129" t="s">
        <v>227</v>
      </c>
      <c r="D13" s="130" t="s">
        <v>228</v>
      </c>
      <c r="E13" s="414" t="s">
        <v>229</v>
      </c>
      <c r="F13" s="414"/>
      <c r="G13" s="414"/>
      <c r="H13" s="414"/>
      <c r="I13" s="414"/>
      <c r="J13" s="414"/>
      <c r="K13" s="414"/>
      <c r="L13" s="131"/>
      <c r="M13" s="132"/>
      <c r="N13" s="132"/>
      <c r="O13" s="132"/>
      <c r="P13" s="132"/>
      <c r="Q13" s="132"/>
      <c r="R13" s="132"/>
      <c r="S13" s="132"/>
      <c r="T13" s="132"/>
      <c r="U13" s="132"/>
      <c r="V13" s="132"/>
      <c r="W13" s="132"/>
    </row>
    <row r="14" spans="1:23" s="133" customFormat="1" ht="43.5" customHeight="1" x14ac:dyDescent="0.25">
      <c r="A14" s="128"/>
      <c r="B14" s="426">
        <v>1</v>
      </c>
      <c r="C14" s="427" t="str">
        <f>INTRAKURIKULER!D9</f>
        <v>Pendidikan Agama dan Budi Pekerti</v>
      </c>
      <c r="D14" s="428" t="str">
        <f>IFERROR(VLOOKUP($L$2,NA!$C$8:$S$47,3,FALSE),"-")</f>
        <v>-</v>
      </c>
      <c r="E14" s="431" t="str">
        <f>VLOOKUP($L$2,'F1'!$C$17:$BD$56,53,FALSE)</f>
        <v xml:space="preserve">Dava Afreza menunjukkan pemahaman dalam </v>
      </c>
      <c r="F14" s="432"/>
      <c r="G14" s="432"/>
      <c r="H14" s="432"/>
      <c r="I14" s="432"/>
      <c r="J14" s="432"/>
      <c r="K14" s="433"/>
      <c r="L14" s="128"/>
      <c r="M14" s="132"/>
      <c r="N14" s="132"/>
      <c r="O14" s="132"/>
      <c r="P14" s="132"/>
      <c r="Q14" s="132"/>
      <c r="R14" s="132"/>
      <c r="S14" s="132"/>
      <c r="T14" s="132"/>
      <c r="U14" s="132"/>
      <c r="V14" s="132"/>
      <c r="W14" s="132"/>
    </row>
    <row r="15" spans="1:23" s="133" customFormat="1" ht="43.5" customHeight="1" x14ac:dyDescent="0.25">
      <c r="A15" s="128"/>
      <c r="B15" s="426"/>
      <c r="C15" s="427"/>
      <c r="D15" s="428"/>
      <c r="E15" s="431" t="str">
        <f>VLOOKUP($L$2,'F1'!$C$17:$BD$56,54,FALSE)</f>
        <v xml:space="preserve">Dava Afreza membutuhkan bimbingan dalam </v>
      </c>
      <c r="F15" s="432"/>
      <c r="G15" s="432"/>
      <c r="H15" s="432"/>
      <c r="I15" s="432"/>
      <c r="J15" s="432"/>
      <c r="K15" s="433"/>
      <c r="L15" s="128"/>
      <c r="M15" s="132"/>
      <c r="N15" s="132"/>
      <c r="O15" s="132"/>
      <c r="P15" s="132"/>
      <c r="Q15" s="132"/>
      <c r="R15" s="132"/>
      <c r="S15" s="132"/>
      <c r="T15" s="132"/>
      <c r="U15" s="132"/>
      <c r="V15" s="132"/>
      <c r="W15" s="132"/>
    </row>
    <row r="16" spans="1:23" s="133" customFormat="1" ht="43.5" customHeight="1" x14ac:dyDescent="0.25">
      <c r="A16" s="128"/>
      <c r="B16" s="426">
        <v>2</v>
      </c>
      <c r="C16" s="427" t="str">
        <f>INTRAKURIKULER!D10</f>
        <v>Pendidikan Pancasila</v>
      </c>
      <c r="D16" s="428" t="str">
        <f>IFERROR(VLOOKUP($L$2,NA!$C$8:$S$47,4,FALSE),"-")</f>
        <v>-</v>
      </c>
      <c r="E16" s="429" t="str">
        <f>VLOOKUP($L$2,'F2'!$C$17:$BD$56,53,FALSE)</f>
        <v xml:space="preserve">Dava Afreza menunjukkan pemahaman dalam </v>
      </c>
      <c r="F16" s="429"/>
      <c r="G16" s="429"/>
      <c r="H16" s="429"/>
      <c r="I16" s="429"/>
      <c r="J16" s="429"/>
      <c r="K16" s="429"/>
      <c r="L16" s="128"/>
      <c r="M16" s="132"/>
      <c r="N16" s="132"/>
      <c r="O16" s="132"/>
      <c r="P16" s="132"/>
      <c r="Q16" s="132"/>
      <c r="R16" s="132"/>
      <c r="S16" s="132"/>
      <c r="T16" s="132"/>
      <c r="U16" s="132"/>
      <c r="V16" s="132"/>
      <c r="W16" s="132"/>
    </row>
    <row r="17" spans="1:23" s="133" customFormat="1" ht="43.5" customHeight="1" x14ac:dyDescent="0.25">
      <c r="A17" s="128"/>
      <c r="B17" s="426"/>
      <c r="C17" s="427"/>
      <c r="D17" s="428"/>
      <c r="E17" s="429" t="str">
        <f>VLOOKUP($L$2,'F2'!$C$17:$BD$56,54,FALSE)</f>
        <v xml:space="preserve">Dava Afreza membutuhkan bimbingan dalam </v>
      </c>
      <c r="F17" s="429"/>
      <c r="G17" s="429"/>
      <c r="H17" s="429"/>
      <c r="I17" s="429"/>
      <c r="J17" s="429"/>
      <c r="K17" s="429"/>
      <c r="L17" s="128"/>
      <c r="M17" s="132"/>
      <c r="N17" s="132"/>
      <c r="O17" s="132"/>
      <c r="P17" s="132"/>
      <c r="Q17" s="132"/>
      <c r="R17" s="132"/>
      <c r="S17" s="132"/>
      <c r="T17" s="132"/>
      <c r="U17" s="132"/>
      <c r="V17" s="132"/>
      <c r="W17" s="132"/>
    </row>
    <row r="18" spans="1:23" s="133" customFormat="1" ht="43.5" customHeight="1" x14ac:dyDescent="0.25">
      <c r="A18" s="128"/>
      <c r="B18" s="426">
        <v>3</v>
      </c>
      <c r="C18" s="427" t="str">
        <f>INTRAKURIKULER!D11</f>
        <v>Bahasa Indonesia</v>
      </c>
      <c r="D18" s="428" t="str">
        <f>IFERROR(VLOOKUP($L$2,NA!$C$8:$S$47,5,FALSE),"-")</f>
        <v>-</v>
      </c>
      <c r="E18" s="429" t="str">
        <f>VLOOKUP($L$2,'F3'!$C$17:$BD$56,53,FALSE)</f>
        <v xml:space="preserve">Dava Afreza menunjukkan pemahaman dalam </v>
      </c>
      <c r="F18" s="429"/>
      <c r="G18" s="429"/>
      <c r="H18" s="429"/>
      <c r="I18" s="429"/>
      <c r="J18" s="429"/>
      <c r="K18" s="429"/>
      <c r="L18" s="128"/>
      <c r="M18" s="132"/>
      <c r="N18" s="132"/>
      <c r="O18" s="132"/>
      <c r="P18" s="132"/>
      <c r="Q18" s="132"/>
      <c r="R18" s="132"/>
      <c r="S18" s="132"/>
      <c r="T18" s="132"/>
      <c r="U18" s="132"/>
      <c r="V18" s="132"/>
      <c r="W18" s="132"/>
    </row>
    <row r="19" spans="1:23" s="133" customFormat="1" ht="43.5" customHeight="1" x14ac:dyDescent="0.25">
      <c r="A19" s="128"/>
      <c r="B19" s="426"/>
      <c r="C19" s="427"/>
      <c r="D19" s="428"/>
      <c r="E19" s="429" t="str">
        <f>VLOOKUP($L$2,'F3'!$C$17:$BD$56,54,FALSE)</f>
        <v xml:space="preserve">Dava Afreza membutuhkan bimbingan dalam </v>
      </c>
      <c r="F19" s="429"/>
      <c r="G19" s="429"/>
      <c r="H19" s="429"/>
      <c r="I19" s="429"/>
      <c r="J19" s="429"/>
      <c r="K19" s="429"/>
      <c r="L19" s="128"/>
      <c r="M19" s="132"/>
      <c r="N19" s="132"/>
      <c r="O19" s="132"/>
      <c r="P19" s="132"/>
      <c r="Q19" s="132"/>
      <c r="R19" s="132"/>
      <c r="S19" s="132"/>
      <c r="T19" s="132"/>
      <c r="U19" s="132"/>
      <c r="V19" s="132"/>
      <c r="W19" s="132"/>
    </row>
    <row r="20" spans="1:23" s="133" customFormat="1" ht="43.5" customHeight="1" x14ac:dyDescent="0.25">
      <c r="A20" s="128"/>
      <c r="B20" s="426">
        <v>4</v>
      </c>
      <c r="C20" s="427" t="str">
        <f>INTRAKURIKULER!D12</f>
        <v>Pendidikan Jasmani Olahraga dan Kesehatan</v>
      </c>
      <c r="D20" s="428" t="str">
        <f>IFERROR(VLOOKUP($L$2,NA!$C$8:$S$47,6,FALSE),"-")</f>
        <v>-</v>
      </c>
      <c r="E20" s="429" t="str">
        <f>VLOOKUP($L$2,'F4'!$C$17:$BD$56,53,FALSE)</f>
        <v xml:space="preserve">Dava Afreza menunjukkan pemahaman dalam </v>
      </c>
      <c r="F20" s="429"/>
      <c r="G20" s="429"/>
      <c r="H20" s="429"/>
      <c r="I20" s="429"/>
      <c r="J20" s="429"/>
      <c r="K20" s="429"/>
      <c r="L20" s="128"/>
      <c r="M20" s="132"/>
      <c r="N20" s="132"/>
      <c r="O20" s="132"/>
      <c r="P20" s="132"/>
      <c r="Q20" s="132"/>
      <c r="R20" s="132"/>
      <c r="S20" s="132"/>
      <c r="T20" s="132"/>
      <c r="U20" s="132"/>
      <c r="V20" s="132"/>
      <c r="W20" s="132"/>
    </row>
    <row r="21" spans="1:23" s="133" customFormat="1" ht="43.5" customHeight="1" x14ac:dyDescent="0.25">
      <c r="A21" s="128"/>
      <c r="B21" s="426"/>
      <c r="C21" s="427"/>
      <c r="D21" s="428"/>
      <c r="E21" s="429" t="str">
        <f>VLOOKUP($L$2,'F4'!$C$17:$BD$56,54,FALSE)</f>
        <v xml:space="preserve">Dava Afreza membutuhkan bimbingan dalam </v>
      </c>
      <c r="F21" s="429"/>
      <c r="G21" s="429"/>
      <c r="H21" s="429"/>
      <c r="I21" s="429"/>
      <c r="J21" s="429"/>
      <c r="K21" s="429"/>
      <c r="L21" s="128"/>
      <c r="M21" s="132"/>
      <c r="N21" s="132"/>
      <c r="O21" s="132"/>
      <c r="P21" s="132"/>
      <c r="Q21" s="132"/>
      <c r="R21" s="132"/>
      <c r="S21" s="132"/>
      <c r="T21" s="132"/>
      <c r="U21" s="132"/>
      <c r="V21" s="132"/>
      <c r="W21" s="132"/>
    </row>
    <row r="22" spans="1:23" s="133" customFormat="1" ht="43.5" customHeight="1" x14ac:dyDescent="0.25">
      <c r="A22" s="128"/>
      <c r="B22" s="426">
        <v>5</v>
      </c>
      <c r="C22" s="427" t="str">
        <f>INTRAKURIKULER!D13</f>
        <v>Sejarah</v>
      </c>
      <c r="D22" s="428">
        <f>IFERROR(VLOOKUP($L$2,NA!$C$8:$S$47,7,FALSE),"-")</f>
        <v>81</v>
      </c>
      <c r="E22" s="429" t="str">
        <f>VLOOKUP($L$2,'F5'!$C$17:$BD$56,53,FALSE)</f>
        <v xml:space="preserve">Dava Afreza menunjukkan pemahaman dalam Menganalisis tentang akulturasi dan asimilasi budaya nusantara, Memahami tentang akulturasi dan asimilasi budaya nusantara, </v>
      </c>
      <c r="F22" s="429"/>
      <c r="G22" s="429"/>
      <c r="H22" s="429"/>
      <c r="I22" s="429"/>
      <c r="J22" s="429"/>
      <c r="K22" s="429"/>
      <c r="L22" s="128"/>
      <c r="M22" s="132"/>
      <c r="N22" s="132"/>
      <c r="O22" s="132"/>
      <c r="P22" s="132"/>
      <c r="Q22" s="132"/>
      <c r="R22" s="132"/>
      <c r="S22" s="132"/>
      <c r="T22" s="132"/>
      <c r="U22" s="132"/>
      <c r="V22" s="132"/>
      <c r="W22" s="132"/>
    </row>
    <row r="23" spans="1:23" s="133" customFormat="1" ht="43.5" customHeight="1" x14ac:dyDescent="0.25">
      <c r="A23" s="128"/>
      <c r="B23" s="426"/>
      <c r="C23" s="427"/>
      <c r="D23" s="428"/>
      <c r="E23" s="429" t="str">
        <f>VLOOKUP($L$2,'F5'!$C$17:$BD$56,54,FALSE)</f>
        <v xml:space="preserve">Dava Afreza membutuhkan bimbingan dalam </v>
      </c>
      <c r="F23" s="429"/>
      <c r="G23" s="429"/>
      <c r="H23" s="429"/>
      <c r="I23" s="429"/>
      <c r="J23" s="429"/>
      <c r="K23" s="429"/>
      <c r="L23" s="128"/>
      <c r="M23" s="132"/>
      <c r="N23" s="132"/>
      <c r="O23" s="132"/>
      <c r="P23" s="132"/>
      <c r="Q23" s="132"/>
      <c r="R23" s="132"/>
      <c r="S23" s="132"/>
      <c r="T23" s="132"/>
      <c r="U23" s="132"/>
      <c r="V23" s="132"/>
      <c r="W23" s="132"/>
    </row>
    <row r="24" spans="1:23" s="133" customFormat="1" ht="43.5" customHeight="1" x14ac:dyDescent="0.25">
      <c r="A24" s="128"/>
      <c r="B24" s="426">
        <v>6</v>
      </c>
      <c r="C24" s="427" t="str">
        <f>INTRAKURIKULER!D14</f>
        <v>Muatan Lokal</v>
      </c>
      <c r="D24" s="428" t="str">
        <f>IFERROR(VLOOKUP($L$2,NA!$C$8:$S$47,8,FALSE),"-")</f>
        <v>-</v>
      </c>
      <c r="E24" s="429" t="str">
        <f>VLOOKUP($L$2,'F6'!$C$17:$BD$56,53,FALSE)</f>
        <v xml:space="preserve">Dava Afreza menunjukkan pemahaman dalam </v>
      </c>
      <c r="F24" s="429"/>
      <c r="G24" s="429"/>
      <c r="H24" s="429"/>
      <c r="I24" s="429"/>
      <c r="J24" s="429"/>
      <c r="K24" s="429"/>
      <c r="L24" s="128"/>
      <c r="M24" s="132"/>
      <c r="N24" s="132"/>
      <c r="O24" s="132"/>
      <c r="P24" s="132"/>
      <c r="Q24" s="132"/>
      <c r="R24" s="132"/>
      <c r="S24" s="132"/>
      <c r="T24" s="132"/>
      <c r="U24" s="132"/>
      <c r="V24" s="132"/>
      <c r="W24" s="132"/>
    </row>
    <row r="25" spans="1:23" s="133" customFormat="1" ht="43.5" customHeight="1" x14ac:dyDescent="0.25">
      <c r="A25" s="128"/>
      <c r="B25" s="426"/>
      <c r="C25" s="427"/>
      <c r="D25" s="428"/>
      <c r="E25" s="429" t="str">
        <f>VLOOKUP($L$2,'F6'!$C$17:$BD$56,54,FALSE)</f>
        <v xml:space="preserve">Dava Afreza membutuhkan bimbingan dalam </v>
      </c>
      <c r="F25" s="429"/>
      <c r="G25" s="429"/>
      <c r="H25" s="429"/>
      <c r="I25" s="429"/>
      <c r="J25" s="429"/>
      <c r="K25" s="429"/>
      <c r="L25" s="128"/>
      <c r="M25" s="132"/>
      <c r="N25" s="132"/>
      <c r="O25" s="132"/>
      <c r="P25" s="132"/>
      <c r="Q25" s="132"/>
      <c r="R25" s="132"/>
      <c r="S25" s="132"/>
      <c r="T25" s="132"/>
      <c r="U25" s="132"/>
      <c r="V25" s="132"/>
      <c r="W25" s="132"/>
    </row>
    <row r="26" spans="1:23" s="133" customFormat="1" ht="43.5" customHeight="1" x14ac:dyDescent="0.25">
      <c r="A26" s="128"/>
      <c r="B26" s="426">
        <v>7</v>
      </c>
      <c r="C26" s="427" t="str">
        <f>INTRAKURIKULER!D15</f>
        <v>Matematika</v>
      </c>
      <c r="D26" s="428" t="str">
        <f>IFERROR(VLOOKUP($L$2,NA!$C$8:$S$47,9,FALSE),"-")</f>
        <v>-</v>
      </c>
      <c r="E26" s="429" t="str">
        <f>VLOOKUP($L$2,'F7'!$C$17:$BD$56,53,FALSE)</f>
        <v xml:space="preserve">Dava Afreza menunjukkan pemahaman dalam </v>
      </c>
      <c r="F26" s="429"/>
      <c r="G26" s="429"/>
      <c r="H26" s="429"/>
      <c r="I26" s="429"/>
      <c r="J26" s="429"/>
      <c r="K26" s="429"/>
      <c r="L26" s="128"/>
      <c r="M26" s="132"/>
      <c r="N26" s="132"/>
      <c r="O26" s="132"/>
      <c r="P26" s="132"/>
      <c r="Q26" s="132"/>
      <c r="R26" s="132"/>
      <c r="S26" s="132"/>
      <c r="T26" s="132"/>
      <c r="U26" s="132"/>
      <c r="V26" s="132"/>
      <c r="W26" s="132"/>
    </row>
    <row r="27" spans="1:23" s="133" customFormat="1" ht="43.5" customHeight="1" x14ac:dyDescent="0.25">
      <c r="A27" s="128"/>
      <c r="B27" s="426"/>
      <c r="C27" s="427"/>
      <c r="D27" s="428"/>
      <c r="E27" s="429" t="str">
        <f>VLOOKUP($L$2,'F7'!$C$17:$BD$56,54,FALSE)</f>
        <v xml:space="preserve">Dava Afreza membutuhkan bimbingan dalam </v>
      </c>
      <c r="F27" s="429"/>
      <c r="G27" s="429"/>
      <c r="H27" s="429"/>
      <c r="I27" s="429"/>
      <c r="J27" s="429"/>
      <c r="K27" s="429"/>
      <c r="L27" s="128"/>
      <c r="M27" s="132"/>
      <c r="N27" s="132"/>
      <c r="O27" s="132"/>
      <c r="P27" s="132"/>
      <c r="Q27" s="132"/>
      <c r="R27" s="132"/>
      <c r="S27" s="132"/>
      <c r="T27" s="132"/>
      <c r="U27" s="132"/>
      <c r="V27" s="132"/>
      <c r="W27" s="132"/>
    </row>
    <row r="28" spans="1:23" s="133" customFormat="1" ht="60.75" customHeight="1" x14ac:dyDescent="0.25">
      <c r="A28" s="128"/>
      <c r="B28" s="129" t="s">
        <v>4</v>
      </c>
      <c r="C28" s="129" t="s">
        <v>227</v>
      </c>
      <c r="D28" s="130" t="s">
        <v>228</v>
      </c>
      <c r="E28" s="414" t="s">
        <v>229</v>
      </c>
      <c r="F28" s="414"/>
      <c r="G28" s="414"/>
      <c r="H28" s="414"/>
      <c r="I28" s="414"/>
      <c r="J28" s="414"/>
      <c r="K28" s="414"/>
      <c r="L28" s="131"/>
      <c r="M28" s="132"/>
      <c r="N28" s="132"/>
      <c r="O28" s="132"/>
      <c r="P28" s="132"/>
      <c r="Q28" s="132"/>
      <c r="R28" s="132"/>
      <c r="S28" s="132"/>
      <c r="T28" s="132"/>
      <c r="U28" s="132"/>
      <c r="V28" s="132"/>
      <c r="W28" s="132"/>
    </row>
    <row r="29" spans="1:23" s="133" customFormat="1" ht="45.75" customHeight="1" x14ac:dyDescent="0.25">
      <c r="A29" s="128"/>
      <c r="B29" s="426">
        <v>8</v>
      </c>
      <c r="C29" s="427" t="str">
        <f>INTRAKURIKULER!D16</f>
        <v>Bahasa Inggris</v>
      </c>
      <c r="D29" s="428" t="str">
        <f>IFERROR(VLOOKUP($L$2,NA!$C$8:$S$47,10,FALSE),"-")</f>
        <v>-</v>
      </c>
      <c r="E29" s="429" t="str">
        <f>VLOOKUP($L$2,'F8'!$C$17:$BD$56,53,FALSE)</f>
        <v xml:space="preserve">Dava Afreza menunjukkan pemahaman dalam </v>
      </c>
      <c r="F29" s="429"/>
      <c r="G29" s="429"/>
      <c r="H29" s="429"/>
      <c r="I29" s="429"/>
      <c r="J29" s="429"/>
      <c r="K29" s="429"/>
      <c r="L29" s="128"/>
      <c r="M29" s="132"/>
      <c r="N29" s="132"/>
      <c r="O29" s="132"/>
      <c r="P29" s="132"/>
      <c r="Q29" s="132"/>
      <c r="R29" s="132"/>
      <c r="S29" s="132"/>
      <c r="T29" s="132"/>
      <c r="U29" s="132"/>
      <c r="V29" s="132"/>
      <c r="W29" s="132"/>
    </row>
    <row r="30" spans="1:23" s="133" customFormat="1" ht="45.75" customHeight="1" x14ac:dyDescent="0.25">
      <c r="A30" s="128"/>
      <c r="B30" s="426"/>
      <c r="C30" s="427"/>
      <c r="D30" s="428"/>
      <c r="E30" s="429" t="str">
        <f>VLOOKUP($L$2,'F8'!$C$17:$BD$56,54,FALSE)</f>
        <v xml:space="preserve">Dava Afreza membutuhkan bimbingan dalam </v>
      </c>
      <c r="F30" s="429"/>
      <c r="G30" s="429"/>
      <c r="H30" s="429"/>
      <c r="I30" s="429"/>
      <c r="J30" s="429"/>
      <c r="K30" s="429"/>
      <c r="L30" s="128"/>
      <c r="M30" s="132"/>
      <c r="N30" s="132"/>
      <c r="O30" s="132"/>
      <c r="P30" s="132"/>
      <c r="Q30" s="132"/>
      <c r="R30" s="132"/>
      <c r="S30" s="132"/>
      <c r="T30" s="132"/>
      <c r="U30" s="132"/>
      <c r="V30" s="132"/>
      <c r="W30" s="132"/>
    </row>
    <row r="31" spans="1:23" s="133" customFormat="1" ht="45.75" customHeight="1" x14ac:dyDescent="0.25">
      <c r="A31" s="128"/>
      <c r="B31" s="426">
        <v>9</v>
      </c>
      <c r="C31" s="427" t="str">
        <f>INTRAKURIKULER!D17</f>
        <v>Teknik Sepeda Motor</v>
      </c>
      <c r="D31" s="428" t="str">
        <f>IFERROR(VLOOKUP($L$2,NA!$C$8:$S$47,11,FALSE),"-")</f>
        <v>-</v>
      </c>
      <c r="E31" s="429" t="str">
        <f>VLOOKUP($L$2,'F9'!$C$17:$BD$56,53,FALSE)</f>
        <v xml:space="preserve">Dava Afreza menunjukkan pemahaman dalam </v>
      </c>
      <c r="F31" s="429"/>
      <c r="G31" s="429"/>
      <c r="H31" s="429"/>
      <c r="I31" s="429"/>
      <c r="J31" s="429"/>
      <c r="K31" s="429"/>
      <c r="L31" s="128"/>
      <c r="M31" s="132"/>
      <c r="N31" s="132"/>
      <c r="O31" s="132"/>
      <c r="P31" s="132"/>
      <c r="Q31" s="132"/>
      <c r="R31" s="132"/>
      <c r="S31" s="132"/>
      <c r="T31" s="132"/>
      <c r="U31" s="132"/>
      <c r="V31" s="132"/>
      <c r="W31" s="132"/>
    </row>
    <row r="32" spans="1:23" s="133" customFormat="1" ht="45.75" customHeight="1" x14ac:dyDescent="0.25">
      <c r="A32" s="128"/>
      <c r="B32" s="426"/>
      <c r="C32" s="427"/>
      <c r="D32" s="428"/>
      <c r="E32" s="429" t="str">
        <f>VLOOKUP($L$2,'F9'!$C$17:$BD$56,54,FALSE)</f>
        <v xml:space="preserve">Dava Afreza membutuhkan bimbingan dalam </v>
      </c>
      <c r="F32" s="429"/>
      <c r="G32" s="429"/>
      <c r="H32" s="429"/>
      <c r="I32" s="429"/>
      <c r="J32" s="429"/>
      <c r="K32" s="429"/>
      <c r="L32" s="128"/>
      <c r="M32" s="132"/>
      <c r="N32" s="132"/>
      <c r="O32" s="132"/>
      <c r="P32" s="132"/>
      <c r="Q32" s="132"/>
      <c r="R32" s="132"/>
      <c r="S32" s="132"/>
      <c r="T32" s="132"/>
      <c r="U32" s="132"/>
      <c r="V32" s="132"/>
      <c r="W32" s="132"/>
    </row>
    <row r="33" spans="1:23" s="133" customFormat="1" ht="45.75" customHeight="1" x14ac:dyDescent="0.25">
      <c r="A33" s="128"/>
      <c r="B33" s="426">
        <v>10</v>
      </c>
      <c r="C33" s="427" t="str">
        <f>INTRAKURIKULER!D18</f>
        <v>Projek Kreatif dan Kewirausahaan</v>
      </c>
      <c r="D33" s="428" t="str">
        <f>IFERROR(VLOOKUP($L$2,NA!$C$8:$S$47,12,FALSE),"-")</f>
        <v>-</v>
      </c>
      <c r="E33" s="429" t="str">
        <f>VLOOKUP($L$2,'F10'!$C$17:$BD$56,53,FALSE)</f>
        <v xml:space="preserve">Dava Afreza menunjukkan pemahaman dalam </v>
      </c>
      <c r="F33" s="429"/>
      <c r="G33" s="429"/>
      <c r="H33" s="429"/>
      <c r="I33" s="429"/>
      <c r="J33" s="429"/>
      <c r="K33" s="429"/>
      <c r="L33" s="128"/>
      <c r="M33" s="132"/>
      <c r="N33" s="132"/>
      <c r="O33" s="132"/>
      <c r="P33" s="132"/>
      <c r="Q33" s="132"/>
      <c r="R33" s="132"/>
      <c r="S33" s="132"/>
      <c r="T33" s="132"/>
      <c r="U33" s="132"/>
      <c r="V33" s="132"/>
      <c r="W33" s="132"/>
    </row>
    <row r="34" spans="1:23" s="133" customFormat="1" ht="45.75" customHeight="1" x14ac:dyDescent="0.25">
      <c r="A34" s="128"/>
      <c r="B34" s="426"/>
      <c r="C34" s="427"/>
      <c r="D34" s="428"/>
      <c r="E34" s="429" t="str">
        <f>VLOOKUP($L$2,'F10'!$C$17:$BD$56,54,FALSE)</f>
        <v xml:space="preserve">Dava Afreza membutuhkan bimbingan dalam </v>
      </c>
      <c r="F34" s="429"/>
      <c r="G34" s="429"/>
      <c r="H34" s="429"/>
      <c r="I34" s="429"/>
      <c r="J34" s="429"/>
      <c r="K34" s="429"/>
      <c r="L34" s="128"/>
      <c r="M34" s="132"/>
      <c r="N34" s="132"/>
      <c r="O34" s="132"/>
      <c r="P34" s="132"/>
      <c r="Q34" s="132"/>
      <c r="R34" s="132"/>
      <c r="S34" s="132"/>
      <c r="T34" s="132"/>
      <c r="U34" s="132"/>
      <c r="V34" s="132"/>
      <c r="W34" s="132"/>
    </row>
    <row r="35" spans="1:23" s="133" customFormat="1" ht="45.75" customHeight="1" x14ac:dyDescent="0.25">
      <c r="A35" s="128"/>
      <c r="B35" s="426">
        <v>11</v>
      </c>
      <c r="C35" s="427" t="str">
        <f>INTRAKURIKULER!D19</f>
        <v>Mapel Pilihan</v>
      </c>
      <c r="D35" s="428" t="str">
        <f>IFERROR(VLOOKUP($L$2,NA!$C$8:$S$47,13,FALSE),"-")</f>
        <v>-</v>
      </c>
      <c r="E35" s="429" t="str">
        <f>VLOOKUP($L$2,'F11'!$C$17:$BD$56,53,FALSE)</f>
        <v xml:space="preserve">Dava Afreza menunjukkan pemahaman dalam </v>
      </c>
      <c r="F35" s="429"/>
      <c r="G35" s="429"/>
      <c r="H35" s="429"/>
      <c r="I35" s="429"/>
      <c r="J35" s="429"/>
      <c r="K35" s="429"/>
      <c r="L35" s="128"/>
      <c r="M35" s="132"/>
      <c r="N35" s="132"/>
      <c r="O35" s="132"/>
      <c r="P35" s="132"/>
      <c r="Q35" s="132"/>
      <c r="R35" s="132"/>
      <c r="S35" s="132"/>
      <c r="T35" s="132"/>
      <c r="U35" s="132"/>
      <c r="V35" s="132"/>
      <c r="W35" s="132"/>
    </row>
    <row r="36" spans="1:23" s="133" customFormat="1" ht="45.75" customHeight="1" x14ac:dyDescent="0.25">
      <c r="A36" s="128"/>
      <c r="B36" s="426"/>
      <c r="C36" s="427"/>
      <c r="D36" s="428"/>
      <c r="E36" s="429" t="str">
        <f>VLOOKUP($L$2,'F11'!$C$17:$BD$56,54,FALSE)</f>
        <v xml:space="preserve">Dava Afreza membutuhkan bimbingan dalam </v>
      </c>
      <c r="F36" s="429"/>
      <c r="G36" s="429"/>
      <c r="H36" s="429"/>
      <c r="I36" s="429"/>
      <c r="J36" s="429"/>
      <c r="K36" s="429"/>
      <c r="L36" s="128"/>
      <c r="M36" s="132"/>
      <c r="N36" s="132"/>
      <c r="O36" s="132"/>
      <c r="P36" s="132"/>
      <c r="Q36" s="132"/>
      <c r="R36" s="132"/>
      <c r="S36" s="132"/>
      <c r="T36" s="132"/>
      <c r="U36" s="132"/>
      <c r="V36" s="132"/>
      <c r="W36" s="132"/>
    </row>
    <row r="37" spans="1:23" ht="258.75" customHeight="1" x14ac:dyDescent="0.25">
      <c r="A37" s="9"/>
      <c r="B37" s="175"/>
      <c r="C37" s="303"/>
      <c r="D37" s="304"/>
      <c r="E37" s="305"/>
      <c r="F37" s="305"/>
      <c r="G37" s="305"/>
      <c r="H37" s="305"/>
      <c r="I37" s="305"/>
      <c r="J37" s="305"/>
      <c r="K37" s="305"/>
      <c r="L37" s="9"/>
      <c r="M37" s="103"/>
      <c r="N37" s="103"/>
      <c r="O37" s="103"/>
      <c r="P37" s="103"/>
      <c r="Q37" s="103"/>
      <c r="R37" s="103"/>
      <c r="S37" s="103"/>
      <c r="T37" s="103"/>
      <c r="U37" s="103"/>
      <c r="V37" s="103"/>
      <c r="W37" s="103"/>
    </row>
    <row r="38" spans="1:23" ht="139.5" customHeight="1" x14ac:dyDescent="0.25">
      <c r="A38" s="9"/>
      <c r="B38" s="175"/>
      <c r="C38" s="303"/>
      <c r="D38" s="304"/>
      <c r="E38" s="305"/>
      <c r="F38" s="305"/>
      <c r="G38" s="305"/>
      <c r="H38" s="305"/>
      <c r="I38" s="305"/>
      <c r="J38" s="305"/>
      <c r="K38" s="305"/>
      <c r="L38" s="9"/>
      <c r="M38" s="103"/>
      <c r="N38" s="103"/>
      <c r="O38" s="103"/>
      <c r="P38" s="103"/>
      <c r="Q38" s="103"/>
      <c r="R38" s="103"/>
      <c r="S38" s="103"/>
      <c r="T38" s="103"/>
      <c r="U38" s="103"/>
      <c r="V38" s="103"/>
      <c r="W38" s="103"/>
    </row>
    <row r="39" spans="1:23" ht="17.25" customHeight="1" x14ac:dyDescent="0.25">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x14ac:dyDescent="0.25">
      <c r="A40" s="134"/>
      <c r="B40" s="129" t="s">
        <v>4</v>
      </c>
      <c r="C40" s="129" t="s">
        <v>230</v>
      </c>
      <c r="D40" s="415" t="s">
        <v>231</v>
      </c>
      <c r="E40" s="416"/>
      <c r="F40" s="416"/>
      <c r="G40" s="416"/>
      <c r="H40" s="416"/>
      <c r="I40" s="416"/>
      <c r="J40" s="416"/>
      <c r="K40" s="417"/>
      <c r="L40" s="134"/>
      <c r="M40" s="135"/>
      <c r="N40" s="135"/>
      <c r="O40" s="135"/>
      <c r="P40" s="135"/>
      <c r="Q40" s="135"/>
      <c r="R40" s="135"/>
      <c r="S40" s="135"/>
      <c r="T40" s="135"/>
      <c r="U40" s="135"/>
      <c r="V40" s="135"/>
      <c r="W40" s="135"/>
    </row>
    <row r="41" spans="1:23" s="140" customFormat="1" ht="32.25" customHeight="1" x14ac:dyDescent="0.25">
      <c r="A41" s="137"/>
      <c r="B41" s="302">
        <v>1</v>
      </c>
      <c r="C41" s="138">
        <f>IFERROR(VLOOKUP($L$2,NEKS!$C$11:$N$50,3,FALSE),"-")</f>
        <v>0</v>
      </c>
      <c r="D41" s="418">
        <f>VLOOKUP($L$2,NEKS!$C$11:$N$50,4,FALSE)</f>
        <v>0</v>
      </c>
      <c r="E41" s="419"/>
      <c r="F41" s="419"/>
      <c r="G41" s="419"/>
      <c r="H41" s="419"/>
      <c r="I41" s="419"/>
      <c r="J41" s="419"/>
      <c r="K41" s="420"/>
      <c r="L41" s="137"/>
      <c r="M41" s="139"/>
      <c r="N41" s="139"/>
      <c r="O41" s="139"/>
      <c r="P41" s="139"/>
      <c r="Q41" s="139"/>
      <c r="R41" s="139"/>
      <c r="S41" s="139"/>
      <c r="T41" s="139"/>
      <c r="U41" s="139"/>
      <c r="V41" s="139"/>
      <c r="W41" s="139"/>
    </row>
    <row r="42" spans="1:23" s="140" customFormat="1" ht="32.25" customHeight="1" x14ac:dyDescent="0.25">
      <c r="A42" s="137"/>
      <c r="B42" s="302">
        <v>2</v>
      </c>
      <c r="C42" s="138">
        <f>IFERROR(VLOOKUP($L$2,NEKS!$C$11:$N$50,5,FALSE),"-")</f>
        <v>0</v>
      </c>
      <c r="D42" s="418">
        <f>VLOOKUP($L$2,NEKS!$C$11:$N$50,6,FALSE)</f>
        <v>0</v>
      </c>
      <c r="E42" s="419"/>
      <c r="F42" s="419"/>
      <c r="G42" s="419"/>
      <c r="H42" s="419"/>
      <c r="I42" s="419"/>
      <c r="J42" s="419"/>
      <c r="K42" s="420"/>
      <c r="L42" s="137"/>
      <c r="M42" s="139"/>
      <c r="N42" s="139"/>
      <c r="O42" s="139"/>
      <c r="P42" s="139"/>
      <c r="Q42" s="139"/>
      <c r="R42" s="139"/>
      <c r="S42" s="139"/>
      <c r="T42" s="139"/>
      <c r="U42" s="139"/>
      <c r="V42" s="139"/>
      <c r="W42" s="139"/>
    </row>
    <row r="43" spans="1:23" s="140" customFormat="1" ht="32.25" customHeight="1" x14ac:dyDescent="0.25">
      <c r="A43" s="137"/>
      <c r="B43" s="302">
        <v>3</v>
      </c>
      <c r="C43" s="138">
        <f>IFERROR(VLOOKUP($L$2,NEKS!$C$11:$N$50,7,FALSE),"-")</f>
        <v>0</v>
      </c>
      <c r="D43" s="418">
        <f>VLOOKUP($L$2,NEKS!$C$11:$N$50,8,FALSE)</f>
        <v>0</v>
      </c>
      <c r="E43" s="419"/>
      <c r="F43" s="419"/>
      <c r="G43" s="419"/>
      <c r="H43" s="419"/>
      <c r="I43" s="419"/>
      <c r="J43" s="419"/>
      <c r="K43" s="420"/>
      <c r="L43" s="137"/>
      <c r="M43" s="139"/>
      <c r="N43" s="139"/>
      <c r="O43" s="139"/>
      <c r="P43" s="139"/>
      <c r="Q43" s="139"/>
      <c r="R43" s="139"/>
      <c r="S43" s="139"/>
      <c r="T43" s="139"/>
      <c r="U43" s="139"/>
      <c r="V43" s="139"/>
      <c r="W43" s="139"/>
    </row>
    <row r="44" spans="1:23" s="140" customFormat="1" ht="32.25" customHeight="1" x14ac:dyDescent="0.25">
      <c r="A44" s="137"/>
      <c r="B44" s="302">
        <v>4</v>
      </c>
      <c r="C44" s="138">
        <f>IFERROR(VLOOKUP($L$2,NEKS!$C$11:$N$50,9,FALSE),"-")</f>
        <v>0</v>
      </c>
      <c r="D44" s="418">
        <f>VLOOKUP($L$2,NEKS!$C$11:$N$50,10,FALSE)</f>
        <v>0</v>
      </c>
      <c r="E44" s="419"/>
      <c r="F44" s="419"/>
      <c r="G44" s="419"/>
      <c r="H44" s="419"/>
      <c r="I44" s="419"/>
      <c r="J44" s="419"/>
      <c r="K44" s="420"/>
      <c r="L44" s="137"/>
      <c r="M44" s="139"/>
      <c r="N44" s="139"/>
      <c r="O44" s="139"/>
      <c r="P44" s="139"/>
      <c r="Q44" s="139"/>
      <c r="R44" s="139"/>
      <c r="S44" s="139"/>
      <c r="T44" s="139"/>
      <c r="U44" s="139"/>
      <c r="V44" s="139"/>
      <c r="W44" s="139"/>
    </row>
    <row r="45" spans="1:23" s="140" customFormat="1" ht="32.25" customHeight="1" x14ac:dyDescent="0.25">
      <c r="A45" s="137"/>
      <c r="B45" s="302">
        <v>5</v>
      </c>
      <c r="C45" s="138">
        <f>IFERROR(VLOOKUP($L$2,NEKS!$C$11:$N$50,11,FALSE),"-")</f>
        <v>0</v>
      </c>
      <c r="D45" s="418">
        <f>VLOOKUP($L$2,NEKS!$C$11:$N$50,12,FALSE)</f>
        <v>0</v>
      </c>
      <c r="E45" s="419"/>
      <c r="F45" s="419"/>
      <c r="G45" s="419"/>
      <c r="H45" s="419"/>
      <c r="I45" s="419"/>
      <c r="J45" s="419"/>
      <c r="K45" s="420"/>
      <c r="L45" s="137"/>
      <c r="M45" s="139"/>
      <c r="N45" s="139"/>
      <c r="O45" s="139"/>
      <c r="P45" s="139"/>
      <c r="Q45" s="139"/>
      <c r="R45" s="139"/>
      <c r="S45" s="139"/>
      <c r="T45" s="139"/>
      <c r="U45" s="139"/>
      <c r="V45" s="139"/>
      <c r="W45" s="139"/>
    </row>
    <row r="46" spans="1:23" ht="29.25" customHeight="1" x14ac:dyDescent="0.25">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x14ac:dyDescent="0.25">
      <c r="A47" s="128"/>
      <c r="B47" s="128"/>
      <c r="C47" s="422" t="s">
        <v>232</v>
      </c>
      <c r="D47" s="423"/>
      <c r="E47" s="424"/>
      <c r="F47" s="128"/>
      <c r="G47" s="128"/>
      <c r="H47" s="128"/>
      <c r="I47" s="128"/>
      <c r="J47" s="128"/>
      <c r="K47" s="128"/>
      <c r="L47" s="128"/>
      <c r="M47" s="132"/>
      <c r="N47" s="132"/>
      <c r="O47" s="132"/>
      <c r="P47" s="132"/>
      <c r="Q47" s="132"/>
      <c r="R47" s="132"/>
      <c r="S47" s="132"/>
      <c r="T47" s="132"/>
      <c r="U47" s="132"/>
      <c r="V47" s="132"/>
      <c r="W47" s="132"/>
    </row>
    <row r="48" spans="1:23" s="133" customFormat="1" ht="23.25" customHeight="1" x14ac:dyDescent="0.25">
      <c r="A48" s="128"/>
      <c r="B48" s="128"/>
      <c r="C48" s="264" t="s">
        <v>233</v>
      </c>
      <c r="D48" s="141">
        <f>VLOOKUP($L$2,'DATA SISWA'!$C$10:$AQ$49,39,FALSE)</f>
        <v>0</v>
      </c>
      <c r="E48" s="265"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x14ac:dyDescent="0.25">
      <c r="A49" s="128"/>
      <c r="B49" s="128"/>
      <c r="C49" s="264" t="s">
        <v>235</v>
      </c>
      <c r="D49" s="141">
        <f>VLOOKUP($L$2,'DATA SISWA'!$C$10:$AQ$49,40,FALSE)</f>
        <v>0</v>
      </c>
      <c r="E49" s="265"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x14ac:dyDescent="0.25">
      <c r="A50" s="128"/>
      <c r="B50" s="128"/>
      <c r="C50" s="264" t="s">
        <v>236</v>
      </c>
      <c r="D50" s="141">
        <f>VLOOKUP($L$2,'DATA SISWA'!$C$10:$AQ$49,41,FALSE)</f>
        <v>0</v>
      </c>
      <c r="E50" s="265" t="s">
        <v>234</v>
      </c>
      <c r="F50" s="128"/>
      <c r="G50" s="128"/>
      <c r="H50" s="128"/>
      <c r="I50" s="128"/>
      <c r="J50" s="128"/>
      <c r="K50" s="128"/>
      <c r="L50" s="128"/>
      <c r="M50" s="132"/>
      <c r="N50" s="132"/>
      <c r="O50" s="132"/>
      <c r="P50" s="132"/>
      <c r="Q50" s="132"/>
      <c r="R50" s="132"/>
      <c r="S50" s="132"/>
      <c r="T50" s="132"/>
      <c r="U50" s="132"/>
      <c r="V50" s="132"/>
      <c r="W50" s="132"/>
    </row>
    <row r="51" spans="1:23" x14ac:dyDescent="0.25">
      <c r="A51" s="9"/>
      <c r="B51" s="9"/>
      <c r="C51" s="142"/>
      <c r="D51" s="142"/>
      <c r="E51" s="142"/>
      <c r="F51" s="142"/>
      <c r="G51" s="142"/>
      <c r="H51" s="421" t="str">
        <f>'DATA SEKOLAH'!D23</f>
        <v>Gadingrejo, 13 Juni 2025</v>
      </c>
      <c r="I51" s="421"/>
      <c r="J51" s="421"/>
      <c r="K51" s="421"/>
      <c r="L51" s="9"/>
      <c r="M51" s="103"/>
      <c r="N51" s="103"/>
      <c r="O51" s="103"/>
      <c r="P51" s="103"/>
      <c r="Q51" s="103"/>
      <c r="R51" s="103"/>
      <c r="S51" s="103"/>
      <c r="T51" s="103"/>
      <c r="U51" s="103"/>
      <c r="V51" s="103"/>
      <c r="W51" s="103"/>
    </row>
    <row r="52" spans="1:23" x14ac:dyDescent="0.25">
      <c r="A52" s="9"/>
      <c r="B52" s="9"/>
      <c r="C52" s="143" t="s">
        <v>237</v>
      </c>
      <c r="D52" s="142"/>
      <c r="E52" s="142"/>
      <c r="F52" s="142"/>
      <c r="G52" s="142"/>
      <c r="H52" s="421" t="str">
        <f>"Wali Kelas "&amp;[4]IDENTITAS!D19</f>
        <v xml:space="preserve">Wali Kelas </v>
      </c>
      <c r="I52" s="421"/>
      <c r="J52" s="421"/>
      <c r="K52" s="421"/>
      <c r="L52" s="9"/>
      <c r="M52" s="103"/>
      <c r="N52" s="103"/>
      <c r="O52" s="103"/>
      <c r="P52" s="103"/>
      <c r="Q52" s="103"/>
      <c r="R52" s="103"/>
      <c r="S52" s="103"/>
      <c r="T52" s="103"/>
      <c r="U52" s="103"/>
      <c r="V52" s="103"/>
      <c r="W52" s="103"/>
    </row>
    <row r="53" spans="1:23" x14ac:dyDescent="0.25">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x14ac:dyDescent="0.25">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x14ac:dyDescent="0.25">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x14ac:dyDescent="0.25">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x14ac:dyDescent="0.25">
      <c r="A57" s="9"/>
      <c r="B57" s="9"/>
      <c r="C57" s="142" t="s">
        <v>238</v>
      </c>
      <c r="D57" s="142"/>
      <c r="E57" s="142"/>
      <c r="F57" s="142"/>
      <c r="G57" s="142"/>
      <c r="H57" s="421" t="str">
        <f>'DATA SEKOLAH'!D17</f>
        <v>Rustandi, S.Pd.I</v>
      </c>
      <c r="I57" s="421"/>
      <c r="J57" s="421"/>
      <c r="K57" s="421"/>
      <c r="L57" s="9"/>
      <c r="M57" s="103"/>
      <c r="N57" s="103"/>
      <c r="O57" s="103"/>
      <c r="P57" s="103"/>
      <c r="Q57" s="103"/>
      <c r="R57" s="103"/>
      <c r="S57" s="103"/>
      <c r="T57" s="103"/>
      <c r="U57" s="103"/>
      <c r="V57" s="103"/>
      <c r="W57" s="103"/>
    </row>
    <row r="58" spans="1:23" x14ac:dyDescent="0.25">
      <c r="A58" s="9"/>
      <c r="B58" s="9"/>
      <c r="C58" s="142"/>
      <c r="D58" s="142"/>
      <c r="E58" s="142"/>
      <c r="F58" s="142"/>
      <c r="G58" s="142"/>
      <c r="H58" s="421" t="str">
        <f>"NIP. "&amp;'DATA SEKOLAH'!D18</f>
        <v>NIP. -</v>
      </c>
      <c r="I58" s="421"/>
      <c r="J58" s="421"/>
      <c r="K58" s="421"/>
      <c r="L58" s="9"/>
      <c r="M58" s="103"/>
      <c r="N58" s="103"/>
      <c r="O58" s="103"/>
      <c r="P58" s="103"/>
      <c r="Q58" s="103"/>
      <c r="R58" s="103"/>
      <c r="S58" s="103"/>
      <c r="T58" s="103"/>
      <c r="U58" s="103"/>
      <c r="V58" s="103"/>
      <c r="W58" s="103"/>
    </row>
    <row r="59" spans="1:23" x14ac:dyDescent="0.25">
      <c r="A59" s="9"/>
      <c r="B59" s="9"/>
      <c r="C59" s="142"/>
      <c r="D59" s="142"/>
      <c r="E59" s="425" t="s">
        <v>239</v>
      </c>
      <c r="F59" s="425"/>
      <c r="G59" s="425"/>
      <c r="H59" s="142"/>
      <c r="I59" s="142"/>
      <c r="J59" s="142"/>
      <c r="K59" s="142"/>
      <c r="L59" s="9"/>
      <c r="M59" s="103"/>
      <c r="N59" s="103"/>
      <c r="O59" s="103"/>
      <c r="P59" s="103"/>
      <c r="Q59" s="103"/>
      <c r="R59" s="103"/>
      <c r="S59" s="103"/>
      <c r="T59" s="103"/>
      <c r="U59" s="103"/>
      <c r="V59" s="103"/>
      <c r="W59" s="103"/>
    </row>
    <row r="60" spans="1:23" x14ac:dyDescent="0.25">
      <c r="A60" s="9"/>
      <c r="B60" s="9"/>
      <c r="C60" s="142"/>
      <c r="D60" s="142"/>
      <c r="E60" s="421" t="s">
        <v>240</v>
      </c>
      <c r="F60" s="421"/>
      <c r="G60" s="421"/>
      <c r="H60" s="142"/>
      <c r="I60" s="142"/>
      <c r="J60" s="142"/>
      <c r="K60" s="142"/>
      <c r="L60" s="9"/>
      <c r="M60" s="103"/>
      <c r="N60" s="103"/>
      <c r="O60" s="103"/>
      <c r="P60" s="103"/>
      <c r="Q60" s="103"/>
      <c r="R60" s="103"/>
      <c r="S60" s="103"/>
      <c r="T60" s="103"/>
      <c r="U60" s="103"/>
      <c r="V60" s="103"/>
      <c r="W60" s="103"/>
    </row>
    <row r="61" spans="1:23" x14ac:dyDescent="0.25">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x14ac:dyDescent="0.25">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x14ac:dyDescent="0.25">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x14ac:dyDescent="0.25">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x14ac:dyDescent="0.25">
      <c r="A65" s="9"/>
      <c r="B65" s="9"/>
      <c r="C65" s="142"/>
      <c r="D65" s="142"/>
      <c r="E65" s="421" t="str">
        <f>'DATA SEKOLAH'!D15</f>
        <v>Imam Syafe'I, M.Pd.</v>
      </c>
      <c r="F65" s="421"/>
      <c r="G65" s="421"/>
      <c r="H65" s="142"/>
      <c r="I65" s="142"/>
      <c r="J65" s="142"/>
      <c r="K65" s="142"/>
      <c r="L65" s="9"/>
      <c r="M65" s="103"/>
      <c r="N65" s="103"/>
      <c r="O65" s="103"/>
      <c r="P65" s="103"/>
      <c r="Q65" s="103"/>
      <c r="R65" s="103"/>
      <c r="S65" s="103"/>
      <c r="T65" s="103"/>
      <c r="U65" s="103"/>
      <c r="V65" s="103"/>
      <c r="W65" s="103"/>
    </row>
    <row r="66" spans="1:23" x14ac:dyDescent="0.25">
      <c r="A66" s="9"/>
      <c r="B66" s="9"/>
      <c r="C66" s="142"/>
      <c r="D66" s="142"/>
      <c r="E66" s="421" t="str">
        <f>"NIP. "&amp;'DATA SEKOLAH'!D16</f>
        <v>NIP. -</v>
      </c>
      <c r="F66" s="421"/>
      <c r="G66" s="421"/>
      <c r="H66" s="142"/>
      <c r="I66" s="142"/>
      <c r="J66" s="142"/>
      <c r="K66" s="142"/>
      <c r="L66" s="9"/>
      <c r="M66" s="103"/>
      <c r="N66" s="103"/>
      <c r="O66" s="103"/>
      <c r="P66" s="103"/>
      <c r="Q66" s="103"/>
      <c r="R66" s="103"/>
      <c r="S66" s="103"/>
      <c r="T66" s="103"/>
      <c r="U66" s="103"/>
      <c r="V66" s="103"/>
      <c r="W66" s="103"/>
    </row>
    <row r="67" spans="1:23" x14ac:dyDescent="0.25">
      <c r="A67" s="9"/>
      <c r="B67" s="9"/>
      <c r="C67" s="9"/>
      <c r="D67" s="9"/>
      <c r="E67" s="9"/>
      <c r="F67" s="9"/>
      <c r="G67" s="9"/>
      <c r="H67" s="9"/>
      <c r="I67" s="9"/>
      <c r="J67" s="9"/>
      <c r="K67" s="9"/>
      <c r="L67" s="9"/>
      <c r="M67" s="103"/>
      <c r="N67" s="103"/>
      <c r="O67" s="103"/>
      <c r="P67" s="103"/>
      <c r="Q67" s="103"/>
      <c r="R67" s="103"/>
      <c r="S67" s="103"/>
      <c r="T67" s="103"/>
      <c r="U67" s="103"/>
      <c r="V67" s="103"/>
      <c r="W67" s="103"/>
    </row>
    <row r="68" spans="1:23" x14ac:dyDescent="0.25">
      <c r="A68" s="9"/>
      <c r="B68" s="9"/>
      <c r="C68" s="9"/>
      <c r="D68" s="9"/>
      <c r="E68" s="9"/>
      <c r="F68" s="9"/>
      <c r="G68" s="9"/>
      <c r="H68" s="9"/>
      <c r="I68" s="9"/>
      <c r="J68" s="9"/>
      <c r="K68" s="9"/>
      <c r="L68" s="9"/>
      <c r="M68" s="103"/>
      <c r="N68" s="103"/>
      <c r="O68" s="103"/>
      <c r="P68" s="103"/>
      <c r="Q68" s="103"/>
      <c r="R68" s="103"/>
      <c r="S68" s="103"/>
      <c r="T68" s="103"/>
      <c r="U68" s="103"/>
      <c r="V68" s="103"/>
      <c r="W68" s="103"/>
    </row>
    <row r="69" spans="1:23" x14ac:dyDescent="0.25">
      <c r="A69" s="9"/>
      <c r="B69" s="9"/>
      <c r="C69" s="9"/>
      <c r="D69" s="9"/>
      <c r="E69" s="9"/>
      <c r="F69" s="9"/>
      <c r="G69" s="9"/>
      <c r="H69" s="9"/>
      <c r="I69" s="9"/>
      <c r="J69" s="9"/>
      <c r="K69" s="9"/>
      <c r="L69" s="9"/>
      <c r="M69" s="103"/>
      <c r="N69" s="103"/>
      <c r="O69" s="103"/>
      <c r="P69" s="103"/>
      <c r="Q69" s="103"/>
      <c r="R69" s="103"/>
      <c r="S69" s="103"/>
      <c r="T69" s="103"/>
      <c r="U69" s="103"/>
      <c r="V69" s="103"/>
      <c r="W69" s="103"/>
    </row>
    <row r="70" spans="1:23" x14ac:dyDescent="0.25">
      <c r="A70" s="9"/>
      <c r="B70" s="9"/>
      <c r="C70" s="9"/>
      <c r="D70" s="9"/>
      <c r="E70" s="9"/>
      <c r="F70" s="9"/>
      <c r="G70" s="9"/>
      <c r="H70" s="9"/>
      <c r="I70" s="9"/>
      <c r="J70" s="9"/>
      <c r="K70" s="9"/>
      <c r="L70" s="9"/>
      <c r="M70" s="103"/>
      <c r="N70" s="103"/>
      <c r="O70" s="103"/>
      <c r="P70" s="103"/>
      <c r="Q70" s="103"/>
      <c r="R70" s="103"/>
      <c r="S70" s="103"/>
      <c r="T70" s="103"/>
      <c r="U70" s="103"/>
      <c r="V70" s="103"/>
      <c r="W70" s="103"/>
    </row>
    <row r="71" spans="1:23" x14ac:dyDescent="0.25">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x14ac:dyDescent="0.25">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E66:G66"/>
    <mergeCell ref="C47:E47"/>
    <mergeCell ref="H51:K51"/>
    <mergeCell ref="H52:K52"/>
    <mergeCell ref="H57:K57"/>
    <mergeCell ref="H58:K58"/>
    <mergeCell ref="E59:G59"/>
    <mergeCell ref="E28:K28"/>
    <mergeCell ref="D40:K40"/>
    <mergeCell ref="D41:K41"/>
    <mergeCell ref="E60:G60"/>
    <mergeCell ref="E65:G65"/>
    <mergeCell ref="D45:K45"/>
    <mergeCell ref="D42:K42"/>
    <mergeCell ref="D43:K43"/>
    <mergeCell ref="D44:K44"/>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80">
    <pageSetUpPr fitToPage="1"/>
  </sheetPr>
  <dimension ref="A1:T57"/>
  <sheetViews>
    <sheetView workbookViewId="0">
      <pane ySplit="8" topLeftCell="A9" activePane="bottomLeft" state="frozen"/>
      <selection pane="bottomLeft" activeCell="D9" sqref="D9:N9"/>
    </sheetView>
  </sheetViews>
  <sheetFormatPr defaultRowHeight="15" x14ac:dyDescent="0.25"/>
  <cols>
    <col min="1" max="1" width="5.140625" customWidth="1"/>
    <col min="2" max="2" width="8.85546875" bestFit="1" customWidth="1"/>
    <col min="3" max="3" width="25.42578125" bestFit="1" customWidth="1"/>
    <col min="4" max="14" width="8.140625" customWidth="1"/>
    <col min="15" max="15" width="8.7109375" customWidth="1"/>
    <col min="16" max="17" width="6.7109375" customWidth="1"/>
    <col min="18" max="20" width="5.140625" customWidth="1"/>
  </cols>
  <sheetData>
    <row r="1" spans="1:20" ht="45" customHeight="1" x14ac:dyDescent="0.25"/>
    <row r="2" spans="1:20" ht="18.75" x14ac:dyDescent="0.3">
      <c r="A2" s="434" t="s">
        <v>332</v>
      </c>
      <c r="B2" s="434"/>
      <c r="C2" s="434"/>
      <c r="D2" s="434"/>
      <c r="E2" s="434"/>
      <c r="F2" s="434"/>
      <c r="G2" s="434"/>
      <c r="H2" s="434"/>
      <c r="I2" s="434"/>
      <c r="J2" s="434"/>
      <c r="K2" s="434"/>
      <c r="L2" s="434"/>
      <c r="M2" s="434"/>
      <c r="N2" s="434"/>
      <c r="O2" s="434"/>
      <c r="P2" s="434"/>
      <c r="Q2" s="434"/>
      <c r="R2" s="434"/>
      <c r="S2" s="434"/>
      <c r="T2" s="434"/>
    </row>
    <row r="3" spans="1:20" ht="18.75" x14ac:dyDescent="0.3">
      <c r="A3" s="434" t="str">
        <f>UPPER("KELAS XI TSM SEMESTER "&amp;'DATA SEKOLAH'!D21&amp;" SMK YAPEMA GADINGREJO")</f>
        <v>KELAS XI TSM SEMESTER II (DUA) SMK YAPEMA GADINGREJO</v>
      </c>
      <c r="B3" s="434"/>
      <c r="C3" s="434"/>
      <c r="D3" s="434"/>
      <c r="E3" s="434"/>
      <c r="F3" s="434"/>
      <c r="G3" s="434"/>
      <c r="H3" s="434"/>
      <c r="I3" s="434"/>
      <c r="J3" s="434"/>
      <c r="K3" s="434"/>
      <c r="L3" s="434"/>
      <c r="M3" s="434"/>
      <c r="N3" s="434"/>
      <c r="O3" s="434"/>
      <c r="P3" s="434"/>
      <c r="Q3" s="434"/>
      <c r="R3" s="434"/>
      <c r="S3" s="434"/>
      <c r="T3" s="434"/>
    </row>
    <row r="4" spans="1:20" ht="18.75" x14ac:dyDescent="0.3">
      <c r="A4" s="434" t="str">
        <f>"TAHUN PELAJARAN "&amp;'DATA SEKOLAH'!D22</f>
        <v>TAHUN PELAJARAN 2024 - 2025</v>
      </c>
      <c r="B4" s="434"/>
      <c r="C4" s="434"/>
      <c r="D4" s="434"/>
      <c r="E4" s="434"/>
      <c r="F4" s="434"/>
      <c r="G4" s="434"/>
      <c r="H4" s="434"/>
      <c r="I4" s="434"/>
      <c r="J4" s="434"/>
      <c r="K4" s="434"/>
      <c r="L4" s="434"/>
      <c r="M4" s="434"/>
      <c r="N4" s="434"/>
      <c r="O4" s="434"/>
      <c r="P4" s="434"/>
      <c r="Q4" s="434"/>
      <c r="R4" s="434"/>
      <c r="S4" s="434"/>
      <c r="T4" s="434"/>
    </row>
    <row r="5" spans="1:20" x14ac:dyDescent="0.25">
      <c r="A5" s="312"/>
      <c r="B5" s="312"/>
      <c r="C5" s="312"/>
      <c r="D5" s="312"/>
      <c r="E5" s="312"/>
      <c r="F5" s="312"/>
      <c r="G5" s="312"/>
      <c r="H5" s="312"/>
      <c r="I5" s="312"/>
      <c r="J5" s="312"/>
      <c r="K5" s="312"/>
      <c r="L5" s="312"/>
      <c r="M5" s="312"/>
      <c r="N5" s="312"/>
      <c r="O5" s="312"/>
      <c r="P5" s="312"/>
      <c r="Q5" s="312"/>
      <c r="R5" s="312"/>
      <c r="S5" s="312"/>
      <c r="T5" s="312"/>
    </row>
    <row r="6" spans="1:20" x14ac:dyDescent="0.25">
      <c r="A6" s="321"/>
      <c r="B6" s="321"/>
      <c r="C6" s="321"/>
      <c r="D6" s="435" t="s">
        <v>333</v>
      </c>
      <c r="E6" s="435"/>
      <c r="F6" s="435"/>
      <c r="G6" s="435"/>
      <c r="H6" s="435"/>
      <c r="I6" s="435"/>
      <c r="J6" s="435"/>
      <c r="K6" s="435"/>
      <c r="L6" s="435"/>
      <c r="M6" s="435"/>
      <c r="N6" s="435"/>
      <c r="O6" s="436" t="s">
        <v>334</v>
      </c>
      <c r="P6" s="436" t="s">
        <v>335</v>
      </c>
      <c r="Q6" s="436" t="s">
        <v>336</v>
      </c>
      <c r="R6" s="435" t="s">
        <v>266</v>
      </c>
      <c r="S6" s="435"/>
      <c r="T6" s="435"/>
    </row>
    <row r="7" spans="1:20" x14ac:dyDescent="0.25">
      <c r="A7" s="435" t="s">
        <v>28</v>
      </c>
      <c r="B7" s="435" t="s">
        <v>29</v>
      </c>
      <c r="C7" s="435" t="s">
        <v>31</v>
      </c>
      <c r="D7" s="313">
        <f t="shared" ref="D7:N7" si="0">IF(D8=0,0,1)</f>
        <v>1</v>
      </c>
      <c r="E7" s="313">
        <f t="shared" si="0"/>
        <v>1</v>
      </c>
      <c r="F7" s="313">
        <f t="shared" si="0"/>
        <v>1</v>
      </c>
      <c r="G7" s="313">
        <f t="shared" si="0"/>
        <v>1</v>
      </c>
      <c r="H7" s="313">
        <f t="shared" si="0"/>
        <v>1</v>
      </c>
      <c r="I7" s="313">
        <f t="shared" si="0"/>
        <v>1</v>
      </c>
      <c r="J7" s="313">
        <f t="shared" si="0"/>
        <v>1</v>
      </c>
      <c r="K7" s="313">
        <f t="shared" si="0"/>
        <v>1</v>
      </c>
      <c r="L7" s="313">
        <f t="shared" si="0"/>
        <v>1</v>
      </c>
      <c r="M7" s="313">
        <f t="shared" si="0"/>
        <v>1</v>
      </c>
      <c r="N7" s="313">
        <f t="shared" si="0"/>
        <v>1</v>
      </c>
      <c r="O7" s="437"/>
      <c r="P7" s="437"/>
      <c r="Q7" s="437"/>
      <c r="R7" s="439" t="s">
        <v>233</v>
      </c>
      <c r="S7" s="439" t="s">
        <v>235</v>
      </c>
      <c r="T7" s="439" t="s">
        <v>337</v>
      </c>
    </row>
    <row r="8" spans="1:20" ht="66" customHeight="1" x14ac:dyDescent="0.25">
      <c r="A8" s="435"/>
      <c r="B8" s="435"/>
      <c r="C8" s="435"/>
      <c r="D8" s="319" t="str">
        <f>RAPOR!C14</f>
        <v>Pendidikan Agama dan Budi Pekerti</v>
      </c>
      <c r="E8" s="319" t="str">
        <f>RAPOR!C16</f>
        <v>Pendidikan Pancasila</v>
      </c>
      <c r="F8" s="320" t="str">
        <f>RAPOR!C18</f>
        <v>Bahasa Indonesia</v>
      </c>
      <c r="G8" s="319" t="str">
        <f>RAPOR!C20</f>
        <v>Pendidikan Jasmani Olahraga dan Kesehatan</v>
      </c>
      <c r="H8" s="319" t="str">
        <f>RAPOR!C22</f>
        <v>Sejarah</v>
      </c>
      <c r="I8" s="319" t="str">
        <f>RAPOR!C24</f>
        <v>Muatan Lokal</v>
      </c>
      <c r="J8" s="319" t="str">
        <f>RAPOR!C26</f>
        <v>Matematika</v>
      </c>
      <c r="K8" s="319" t="str">
        <f>RAPOR!C29</f>
        <v>Bahasa Inggris</v>
      </c>
      <c r="L8" s="319" t="str">
        <f>RAPOR!C31</f>
        <v>Teknik Sepeda Motor</v>
      </c>
      <c r="M8" s="319" t="str">
        <f>RAPOR!C33</f>
        <v>Projek Kreatif dan Kewirausahaan</v>
      </c>
      <c r="N8" s="319" t="str">
        <f>RAPOR!C35</f>
        <v>Mapel Pilihan</v>
      </c>
      <c r="O8" s="437"/>
      <c r="P8" s="437"/>
      <c r="Q8" s="437"/>
      <c r="R8" s="440"/>
      <c r="S8" s="440"/>
      <c r="T8" s="440"/>
    </row>
    <row r="9" spans="1:20" x14ac:dyDescent="0.25">
      <c r="A9" s="442" t="s">
        <v>338</v>
      </c>
      <c r="B9" s="443"/>
      <c r="C9" s="444"/>
      <c r="D9" s="322">
        <v>74</v>
      </c>
      <c r="E9" s="322">
        <v>74</v>
      </c>
      <c r="F9" s="322">
        <v>74</v>
      </c>
      <c r="G9" s="322">
        <v>74</v>
      </c>
      <c r="H9" s="322">
        <v>74</v>
      </c>
      <c r="I9" s="322">
        <v>74</v>
      </c>
      <c r="J9" s="322">
        <v>74</v>
      </c>
      <c r="K9" s="322">
        <v>74</v>
      </c>
      <c r="L9" s="322">
        <v>74</v>
      </c>
      <c r="M9" s="322">
        <v>74</v>
      </c>
      <c r="N9" s="322">
        <v>74</v>
      </c>
      <c r="O9" s="438"/>
      <c r="P9" s="438"/>
      <c r="Q9" s="438"/>
      <c r="R9" s="441"/>
      <c r="S9" s="441"/>
      <c r="T9" s="441"/>
    </row>
    <row r="10" spans="1:20" x14ac:dyDescent="0.25">
      <c r="A10" s="315">
        <v>1</v>
      </c>
      <c r="B10" s="314">
        <f>IF('DATA SISWA'!D10=0,"",'DATA SISWA'!D10)</f>
        <v>23021003</v>
      </c>
      <c r="C10" s="314" t="str">
        <f>IF('DATA SISWA'!F10=0,"",'DATA SISWA'!F10)</f>
        <v>Ahmad Kardafi</v>
      </c>
      <c r="D10" s="323" t="str">
        <f>'S1'!S16</f>
        <v>-</v>
      </c>
      <c r="E10" s="323" t="str">
        <f>'S2'!S16</f>
        <v>-</v>
      </c>
      <c r="F10" s="323" t="str">
        <f>'S3'!S16</f>
        <v>-</v>
      </c>
      <c r="G10" s="323" t="str">
        <f>'S4'!S16</f>
        <v>-</v>
      </c>
      <c r="H10" s="323">
        <f>'S5'!S16</f>
        <v>80.5</v>
      </c>
      <c r="I10" s="323" t="str">
        <f>'S6'!S16</f>
        <v>-</v>
      </c>
      <c r="J10" s="323" t="str">
        <f>'S7'!S16</f>
        <v>-</v>
      </c>
      <c r="K10" s="323" t="str">
        <f>'S8'!S16</f>
        <v>-</v>
      </c>
      <c r="L10" s="323" t="str">
        <f>'S9'!S16</f>
        <v>-</v>
      </c>
      <c r="M10" s="323" t="str">
        <f>'S10'!S16</f>
        <v>-</v>
      </c>
      <c r="N10" s="323" t="str">
        <f>'S11'!S16</f>
        <v>-</v>
      </c>
      <c r="O10" s="324">
        <f t="shared" ref="O10:O49" si="1">SUM(D10:N10)</f>
        <v>80.5</v>
      </c>
      <c r="P10" s="325">
        <f t="shared" ref="P10:P49" si="2">IFERROR(AVERAGE(D10:N10),"")</f>
        <v>80.5</v>
      </c>
      <c r="Q10" s="326">
        <f t="shared" ref="Q10:Q49" si="3">IFERROR(RANK(O10,$P$10:$P$49,0),"")</f>
        <v>16</v>
      </c>
      <c r="R10" s="326">
        <f>'DATA SISWA'!AO10</f>
        <v>0</v>
      </c>
      <c r="S10" s="326">
        <f>'DATA SISWA'!AP10</f>
        <v>0</v>
      </c>
      <c r="T10" s="326">
        <f>'DATA SISWA'!AQ10</f>
        <v>0</v>
      </c>
    </row>
    <row r="11" spans="1:20" x14ac:dyDescent="0.25">
      <c r="A11" s="315">
        <v>2</v>
      </c>
      <c r="B11" s="314">
        <f>IF('DATA SISWA'!D11=0,"",'DATA SISWA'!D11)</f>
        <v>23021005</v>
      </c>
      <c r="C11" s="314" t="str">
        <f>IF('DATA SISWA'!F11=0,"",'DATA SISWA'!F11)</f>
        <v>ALBITRA DESTA WARDANANG</v>
      </c>
      <c r="D11" s="323" t="str">
        <f>'S1'!S17</f>
        <v>-</v>
      </c>
      <c r="E11" s="323" t="str">
        <f>'S2'!S17</f>
        <v>-</v>
      </c>
      <c r="F11" s="323" t="str">
        <f>'S3'!S17</f>
        <v>-</v>
      </c>
      <c r="G11" s="323" t="str">
        <f>'S4'!S17</f>
        <v>-</v>
      </c>
      <c r="H11" s="323">
        <f>'S5'!S17</f>
        <v>84.5</v>
      </c>
      <c r="I11" s="323" t="str">
        <f>'S6'!S17</f>
        <v>-</v>
      </c>
      <c r="J11" s="323" t="str">
        <f>'S7'!S17</f>
        <v>-</v>
      </c>
      <c r="K11" s="323" t="str">
        <f>'S8'!S17</f>
        <v>-</v>
      </c>
      <c r="L11" s="323" t="str">
        <f>'S9'!S17</f>
        <v>-</v>
      </c>
      <c r="M11" s="323" t="str">
        <f>'S10'!S17</f>
        <v>-</v>
      </c>
      <c r="N11" s="323" t="str">
        <f>'S11'!S17</f>
        <v>-</v>
      </c>
      <c r="O11" s="324">
        <f t="shared" si="1"/>
        <v>84.5</v>
      </c>
      <c r="P11" s="325">
        <f t="shared" si="2"/>
        <v>84.5</v>
      </c>
      <c r="Q11" s="326">
        <f t="shared" si="3"/>
        <v>1</v>
      </c>
      <c r="R11" s="326">
        <f>'DATA SISWA'!AO11</f>
        <v>0</v>
      </c>
      <c r="S11" s="326">
        <f>'DATA SISWA'!AP11</f>
        <v>0</v>
      </c>
      <c r="T11" s="326">
        <f>'DATA SISWA'!AQ11</f>
        <v>0</v>
      </c>
    </row>
    <row r="12" spans="1:20" x14ac:dyDescent="0.25">
      <c r="A12" s="315">
        <v>3</v>
      </c>
      <c r="B12" s="314">
        <f>IF('DATA SISWA'!D12=0,"",'DATA SISWA'!D12)</f>
        <v>23021006</v>
      </c>
      <c r="C12" s="314" t="str">
        <f>IF('DATA SISWA'!F12=0,"",'DATA SISWA'!F12)</f>
        <v>Albyanza Phipo Inzaghi</v>
      </c>
      <c r="D12" s="323" t="str">
        <f>'S1'!S18</f>
        <v>-</v>
      </c>
      <c r="E12" s="323" t="str">
        <f>'S2'!S18</f>
        <v>-</v>
      </c>
      <c r="F12" s="323" t="str">
        <f>'S3'!S18</f>
        <v>-</v>
      </c>
      <c r="G12" s="323" t="str">
        <f>'S4'!S18</f>
        <v>-</v>
      </c>
      <c r="H12" s="323">
        <f>'S5'!S18</f>
        <v>79</v>
      </c>
      <c r="I12" s="323" t="str">
        <f>'S6'!S18</f>
        <v>-</v>
      </c>
      <c r="J12" s="323" t="str">
        <f>'S7'!S18</f>
        <v>-</v>
      </c>
      <c r="K12" s="323" t="str">
        <f>'S8'!S18</f>
        <v>-</v>
      </c>
      <c r="L12" s="323" t="str">
        <f>'S9'!S18</f>
        <v>-</v>
      </c>
      <c r="M12" s="323" t="str">
        <f>'S10'!S18</f>
        <v>-</v>
      </c>
      <c r="N12" s="323" t="str">
        <f>'S11'!S18</f>
        <v>-</v>
      </c>
      <c r="O12" s="324">
        <f t="shared" si="1"/>
        <v>79</v>
      </c>
      <c r="P12" s="325">
        <f t="shared" si="2"/>
        <v>79</v>
      </c>
      <c r="Q12" s="326">
        <f t="shared" si="3"/>
        <v>25</v>
      </c>
      <c r="R12" s="326">
        <f>'DATA SISWA'!AO12</f>
        <v>0</v>
      </c>
      <c r="S12" s="326">
        <f>'DATA SISWA'!AP12</f>
        <v>0</v>
      </c>
      <c r="T12" s="326">
        <f>'DATA SISWA'!AQ12</f>
        <v>0</v>
      </c>
    </row>
    <row r="13" spans="1:20" x14ac:dyDescent="0.25">
      <c r="A13" s="315">
        <v>4</v>
      </c>
      <c r="B13" s="314">
        <f>IF('DATA SISWA'!D13=0,"",'DATA SISWA'!D13)</f>
        <v>23021007</v>
      </c>
      <c r="C13" s="314" t="str">
        <f>IF('DATA SISWA'!F13=0,"",'DATA SISWA'!F13)</f>
        <v>ALDINO DWI SETIAWAN</v>
      </c>
      <c r="D13" s="323" t="str">
        <f>'S1'!S19</f>
        <v>-</v>
      </c>
      <c r="E13" s="323" t="str">
        <f>'S2'!S19</f>
        <v>-</v>
      </c>
      <c r="F13" s="323" t="str">
        <f>'S3'!S19</f>
        <v>-</v>
      </c>
      <c r="G13" s="323" t="str">
        <f>'S4'!S19</f>
        <v>-</v>
      </c>
      <c r="H13" s="323">
        <f>'S5'!S19</f>
        <v>80.5</v>
      </c>
      <c r="I13" s="323" t="str">
        <f>'S6'!S19</f>
        <v>-</v>
      </c>
      <c r="J13" s="323" t="str">
        <f>'S7'!S19</f>
        <v>-</v>
      </c>
      <c r="K13" s="323" t="str">
        <f>'S8'!S19</f>
        <v>-</v>
      </c>
      <c r="L13" s="323" t="str">
        <f>'S9'!S19</f>
        <v>-</v>
      </c>
      <c r="M13" s="323" t="str">
        <f>'S10'!S19</f>
        <v>-</v>
      </c>
      <c r="N13" s="323" t="str">
        <f>'S11'!S19</f>
        <v>-</v>
      </c>
      <c r="O13" s="324">
        <f t="shared" si="1"/>
        <v>80.5</v>
      </c>
      <c r="P13" s="325">
        <f t="shared" si="2"/>
        <v>80.5</v>
      </c>
      <c r="Q13" s="326">
        <f t="shared" si="3"/>
        <v>16</v>
      </c>
      <c r="R13" s="326">
        <f>'DATA SISWA'!AO13</f>
        <v>0</v>
      </c>
      <c r="S13" s="326">
        <f>'DATA SISWA'!AP13</f>
        <v>0</v>
      </c>
      <c r="T13" s="326">
        <f>'DATA SISWA'!AQ13</f>
        <v>0</v>
      </c>
    </row>
    <row r="14" spans="1:20" x14ac:dyDescent="0.25">
      <c r="A14" s="315">
        <v>5</v>
      </c>
      <c r="B14" s="314">
        <f>IF('DATA SISWA'!D14=0,"",'DATA SISWA'!D14)</f>
        <v>23021008</v>
      </c>
      <c r="C14" s="314" t="str">
        <f>IF('DATA SISWA'!F14=0,"",'DATA SISWA'!F14)</f>
        <v>ANDIKA SURYA PANCA</v>
      </c>
      <c r="D14" s="323" t="str">
        <f>'S1'!S20</f>
        <v>-</v>
      </c>
      <c r="E14" s="323" t="str">
        <f>'S2'!S20</f>
        <v>-</v>
      </c>
      <c r="F14" s="323" t="str">
        <f>'S3'!S20</f>
        <v>-</v>
      </c>
      <c r="G14" s="323" t="str">
        <f>'S4'!S20</f>
        <v>-</v>
      </c>
      <c r="H14" s="323">
        <f>'S5'!S20</f>
        <v>80</v>
      </c>
      <c r="I14" s="323" t="str">
        <f>'S6'!S20</f>
        <v>-</v>
      </c>
      <c r="J14" s="323" t="str">
        <f>'S7'!S20</f>
        <v>-</v>
      </c>
      <c r="K14" s="323" t="str">
        <f>'S8'!S20</f>
        <v>-</v>
      </c>
      <c r="L14" s="323" t="str">
        <f>'S9'!S20</f>
        <v>-</v>
      </c>
      <c r="M14" s="323" t="str">
        <f>'S10'!S20</f>
        <v>-</v>
      </c>
      <c r="N14" s="323" t="str">
        <f>'S11'!S20</f>
        <v>-</v>
      </c>
      <c r="O14" s="324">
        <f t="shared" si="1"/>
        <v>80</v>
      </c>
      <c r="P14" s="325">
        <f t="shared" si="2"/>
        <v>80</v>
      </c>
      <c r="Q14" s="326">
        <f t="shared" si="3"/>
        <v>23</v>
      </c>
      <c r="R14" s="326">
        <f>'DATA SISWA'!AO14</f>
        <v>0</v>
      </c>
      <c r="S14" s="326">
        <f>'DATA SISWA'!AP14</f>
        <v>0</v>
      </c>
      <c r="T14" s="326">
        <f>'DATA SISWA'!AQ14</f>
        <v>0</v>
      </c>
    </row>
    <row r="15" spans="1:20" x14ac:dyDescent="0.25">
      <c r="A15" s="315">
        <v>6</v>
      </c>
      <c r="B15" s="314">
        <f>IF('DATA SISWA'!D15=0,"",'DATA SISWA'!D15)</f>
        <v>23021012</v>
      </c>
      <c r="C15" s="314" t="str">
        <f>IF('DATA SISWA'!F15=0,"",'DATA SISWA'!F15)</f>
        <v>DAVA AFREZA</v>
      </c>
      <c r="D15" s="323" t="str">
        <f>'S1'!S21</f>
        <v>-</v>
      </c>
      <c r="E15" s="323" t="str">
        <f>'S2'!S21</f>
        <v>-</v>
      </c>
      <c r="F15" s="323" t="str">
        <f>'S3'!S21</f>
        <v>-</v>
      </c>
      <c r="G15" s="323" t="str">
        <f>'S4'!S21</f>
        <v>-</v>
      </c>
      <c r="H15" s="323">
        <f>'S5'!S21</f>
        <v>81</v>
      </c>
      <c r="I15" s="323" t="str">
        <f>'S6'!S21</f>
        <v>-</v>
      </c>
      <c r="J15" s="323" t="str">
        <f>'S7'!S21</f>
        <v>-</v>
      </c>
      <c r="K15" s="323" t="str">
        <f>'S8'!S21</f>
        <v>-</v>
      </c>
      <c r="L15" s="323" t="str">
        <f>'S9'!S21</f>
        <v>-</v>
      </c>
      <c r="M15" s="323" t="str">
        <f>'S10'!S21</f>
        <v>-</v>
      </c>
      <c r="N15" s="323" t="str">
        <f>'S11'!S21</f>
        <v>-</v>
      </c>
      <c r="O15" s="324">
        <f t="shared" si="1"/>
        <v>81</v>
      </c>
      <c r="P15" s="325">
        <f t="shared" si="2"/>
        <v>81</v>
      </c>
      <c r="Q15" s="326">
        <f t="shared" si="3"/>
        <v>12</v>
      </c>
      <c r="R15" s="326">
        <f>'DATA SISWA'!AO15</f>
        <v>0</v>
      </c>
      <c r="S15" s="326">
        <f>'DATA SISWA'!AP15</f>
        <v>0</v>
      </c>
      <c r="T15" s="326">
        <f>'DATA SISWA'!AQ15</f>
        <v>0</v>
      </c>
    </row>
    <row r="16" spans="1:20" x14ac:dyDescent="0.25">
      <c r="A16" s="315">
        <v>7</v>
      </c>
      <c r="B16" s="314">
        <f>IF('DATA SISWA'!D16=0,"",'DATA SISWA'!D16)</f>
        <v>23021013</v>
      </c>
      <c r="C16" s="314" t="str">
        <f>IF('DATA SISWA'!F16=0,"",'DATA SISWA'!F16)</f>
        <v>DESTA SINAR WINATA</v>
      </c>
      <c r="D16" s="323" t="str">
        <f>'S1'!S22</f>
        <v>-</v>
      </c>
      <c r="E16" s="323" t="str">
        <f>'S2'!S22</f>
        <v>-</v>
      </c>
      <c r="F16" s="323" t="str">
        <f>'S3'!S22</f>
        <v>-</v>
      </c>
      <c r="G16" s="323" t="str">
        <f>'S4'!S22</f>
        <v>-</v>
      </c>
      <c r="H16" s="323">
        <f>'S5'!S22</f>
        <v>80.5</v>
      </c>
      <c r="I16" s="323" t="str">
        <f>'S6'!S22</f>
        <v>-</v>
      </c>
      <c r="J16" s="323" t="str">
        <f>'S7'!S22</f>
        <v>-</v>
      </c>
      <c r="K16" s="323" t="str">
        <f>'S8'!S22</f>
        <v>-</v>
      </c>
      <c r="L16" s="323" t="str">
        <f>'S9'!S22</f>
        <v>-</v>
      </c>
      <c r="M16" s="323" t="str">
        <f>'S10'!S22</f>
        <v>-</v>
      </c>
      <c r="N16" s="323" t="str">
        <f>'S11'!S22</f>
        <v>-</v>
      </c>
      <c r="O16" s="324">
        <f t="shared" si="1"/>
        <v>80.5</v>
      </c>
      <c r="P16" s="325">
        <f t="shared" si="2"/>
        <v>80.5</v>
      </c>
      <c r="Q16" s="326">
        <f t="shared" si="3"/>
        <v>16</v>
      </c>
      <c r="R16" s="326">
        <f>'DATA SISWA'!AO16</f>
        <v>0</v>
      </c>
      <c r="S16" s="326">
        <f>'DATA SISWA'!AP16</f>
        <v>0</v>
      </c>
      <c r="T16" s="326">
        <f>'DATA SISWA'!AQ16</f>
        <v>0</v>
      </c>
    </row>
    <row r="17" spans="1:20" x14ac:dyDescent="0.25">
      <c r="A17" s="315">
        <v>8</v>
      </c>
      <c r="B17" s="314">
        <f>IF('DATA SISWA'!D17=0,"",'DATA SISWA'!D17)</f>
        <v>23021014</v>
      </c>
      <c r="C17" s="314" t="str">
        <f>IF('DATA SISWA'!F17=0,"",'DATA SISWA'!F17)</f>
        <v>DEVIS FEBRI YANSYAH</v>
      </c>
      <c r="D17" s="323" t="str">
        <f>'S1'!S23</f>
        <v>-</v>
      </c>
      <c r="E17" s="323" t="str">
        <f>'S2'!S23</f>
        <v>-</v>
      </c>
      <c r="F17" s="323" t="str">
        <f>'S3'!S23</f>
        <v>-</v>
      </c>
      <c r="G17" s="323" t="str">
        <f>'S4'!S23</f>
        <v>-</v>
      </c>
      <c r="H17" s="323">
        <f>'S5'!S23</f>
        <v>81</v>
      </c>
      <c r="I17" s="323" t="str">
        <f>'S6'!S23</f>
        <v>-</v>
      </c>
      <c r="J17" s="323" t="str">
        <f>'S7'!S23</f>
        <v>-</v>
      </c>
      <c r="K17" s="323" t="str">
        <f>'S8'!S23</f>
        <v>-</v>
      </c>
      <c r="L17" s="323" t="str">
        <f>'S9'!S23</f>
        <v>-</v>
      </c>
      <c r="M17" s="323" t="str">
        <f>'S10'!S23</f>
        <v>-</v>
      </c>
      <c r="N17" s="323" t="str">
        <f>'S11'!S23</f>
        <v>-</v>
      </c>
      <c r="O17" s="324">
        <f t="shared" si="1"/>
        <v>81</v>
      </c>
      <c r="P17" s="325">
        <f t="shared" si="2"/>
        <v>81</v>
      </c>
      <c r="Q17" s="326">
        <f t="shared" si="3"/>
        <v>12</v>
      </c>
      <c r="R17" s="326">
        <f>'DATA SISWA'!AO17</f>
        <v>0</v>
      </c>
      <c r="S17" s="326">
        <f>'DATA SISWA'!AP17</f>
        <v>0</v>
      </c>
      <c r="T17" s="326">
        <f>'DATA SISWA'!AQ17</f>
        <v>0</v>
      </c>
    </row>
    <row r="18" spans="1:20" x14ac:dyDescent="0.25">
      <c r="A18" s="315">
        <v>9</v>
      </c>
      <c r="B18" s="314">
        <f>IF('DATA SISWA'!D18=0,"",'DATA SISWA'!D18)</f>
        <v>22021069</v>
      </c>
      <c r="C18" s="314" t="str">
        <f>IF('DATA SISWA'!F18=0,"",'DATA SISWA'!F18)</f>
        <v>DIAN OKTA SAPUTRA</v>
      </c>
      <c r="D18" s="323" t="str">
        <f>'S1'!S24</f>
        <v>-</v>
      </c>
      <c r="E18" s="323" t="str">
        <f>'S2'!S24</f>
        <v>-</v>
      </c>
      <c r="F18" s="323" t="str">
        <f>'S3'!S24</f>
        <v>-</v>
      </c>
      <c r="G18" s="323" t="str">
        <f>'S4'!S24</f>
        <v>-</v>
      </c>
      <c r="H18" s="323">
        <f>'S5'!S24</f>
        <v>80.5</v>
      </c>
      <c r="I18" s="323" t="str">
        <f>'S6'!S24</f>
        <v>-</v>
      </c>
      <c r="J18" s="323" t="str">
        <f>'S7'!S24</f>
        <v>-</v>
      </c>
      <c r="K18" s="323" t="str">
        <f>'S8'!S24</f>
        <v>-</v>
      </c>
      <c r="L18" s="323" t="str">
        <f>'S9'!S24</f>
        <v>-</v>
      </c>
      <c r="M18" s="323" t="str">
        <f>'S10'!S24</f>
        <v>-</v>
      </c>
      <c r="N18" s="323" t="str">
        <f>'S11'!S24</f>
        <v>-</v>
      </c>
      <c r="O18" s="324">
        <f t="shared" si="1"/>
        <v>80.5</v>
      </c>
      <c r="P18" s="325">
        <f t="shared" si="2"/>
        <v>80.5</v>
      </c>
      <c r="Q18" s="326">
        <f t="shared" si="3"/>
        <v>16</v>
      </c>
      <c r="R18" s="326">
        <f>'DATA SISWA'!AO18</f>
        <v>0</v>
      </c>
      <c r="S18" s="326">
        <f>'DATA SISWA'!AP18</f>
        <v>0</v>
      </c>
      <c r="T18" s="326">
        <f>'DATA SISWA'!AQ18</f>
        <v>0</v>
      </c>
    </row>
    <row r="19" spans="1:20" x14ac:dyDescent="0.25">
      <c r="A19" s="315">
        <v>10</v>
      </c>
      <c r="B19" s="314">
        <f>IF('DATA SISWA'!D19=0,"",'DATA SISWA'!D19)</f>
        <v>23020011</v>
      </c>
      <c r="C19" s="314" t="str">
        <f>IF('DATA SISWA'!F19=0,"",'DATA SISWA'!F19)</f>
        <v>FADLI ARLIYAN</v>
      </c>
      <c r="D19" s="323" t="str">
        <f>'S1'!S25</f>
        <v>-</v>
      </c>
      <c r="E19" s="323" t="str">
        <f>'S2'!S25</f>
        <v>-</v>
      </c>
      <c r="F19" s="323" t="str">
        <f>'S3'!S25</f>
        <v>-</v>
      </c>
      <c r="G19" s="323" t="str">
        <f>'S4'!S25</f>
        <v>-</v>
      </c>
      <c r="H19" s="323">
        <f>'S5'!S25</f>
        <v>80.5</v>
      </c>
      <c r="I19" s="323" t="str">
        <f>'S6'!S25</f>
        <v>-</v>
      </c>
      <c r="J19" s="323" t="str">
        <f>'S7'!S25</f>
        <v>-</v>
      </c>
      <c r="K19" s="323" t="str">
        <f>'S8'!S25</f>
        <v>-</v>
      </c>
      <c r="L19" s="323" t="str">
        <f>'S9'!S25</f>
        <v>-</v>
      </c>
      <c r="M19" s="323" t="str">
        <f>'S10'!S25</f>
        <v>-</v>
      </c>
      <c r="N19" s="323" t="str">
        <f>'S11'!S25</f>
        <v>-</v>
      </c>
      <c r="O19" s="324">
        <f t="shared" si="1"/>
        <v>80.5</v>
      </c>
      <c r="P19" s="325">
        <f t="shared" si="2"/>
        <v>80.5</v>
      </c>
      <c r="Q19" s="326">
        <f t="shared" si="3"/>
        <v>16</v>
      </c>
      <c r="R19" s="326">
        <f>'DATA SISWA'!AO19</f>
        <v>0</v>
      </c>
      <c r="S19" s="326">
        <f>'DATA SISWA'!AP19</f>
        <v>0</v>
      </c>
      <c r="T19" s="326">
        <f>'DATA SISWA'!AQ19</f>
        <v>0</v>
      </c>
    </row>
    <row r="20" spans="1:20" x14ac:dyDescent="0.25">
      <c r="A20" s="315">
        <v>11</v>
      </c>
      <c r="B20" s="314">
        <f>IF('DATA SISWA'!D20=0,"",'DATA SISWA'!D20)</f>
        <v>23021016</v>
      </c>
      <c r="C20" s="314" t="str">
        <f>IF('DATA SISWA'!F20=0,"",'DATA SISWA'!F20)</f>
        <v>IHSAN REY SANDI PAMUNGKAS</v>
      </c>
      <c r="D20" s="323" t="str">
        <f>'S1'!S26</f>
        <v>-</v>
      </c>
      <c r="E20" s="323" t="str">
        <f>'S2'!S26</f>
        <v>-</v>
      </c>
      <c r="F20" s="323" t="str">
        <f>'S3'!S26</f>
        <v>-</v>
      </c>
      <c r="G20" s="323" t="str">
        <f>'S4'!S26</f>
        <v>-</v>
      </c>
      <c r="H20" s="323">
        <f>'S5'!S26</f>
        <v>81.5</v>
      </c>
      <c r="I20" s="323" t="str">
        <f>'S6'!S26</f>
        <v>-</v>
      </c>
      <c r="J20" s="323" t="str">
        <f>'S7'!S26</f>
        <v>-</v>
      </c>
      <c r="K20" s="323" t="str">
        <f>'S8'!S26</f>
        <v>-</v>
      </c>
      <c r="L20" s="323" t="str">
        <f>'S9'!S26</f>
        <v>-</v>
      </c>
      <c r="M20" s="323" t="str">
        <f>'S10'!S26</f>
        <v>-</v>
      </c>
      <c r="N20" s="323" t="str">
        <f>'S11'!S26</f>
        <v>-</v>
      </c>
      <c r="O20" s="324">
        <f t="shared" si="1"/>
        <v>81.5</v>
      </c>
      <c r="P20" s="325">
        <f t="shared" si="2"/>
        <v>81.5</v>
      </c>
      <c r="Q20" s="326">
        <f t="shared" si="3"/>
        <v>7</v>
      </c>
      <c r="R20" s="326">
        <f>'DATA SISWA'!AO20</f>
        <v>0</v>
      </c>
      <c r="S20" s="326">
        <f>'DATA SISWA'!AP20</f>
        <v>0</v>
      </c>
      <c r="T20" s="326">
        <f>'DATA SISWA'!AQ20</f>
        <v>0</v>
      </c>
    </row>
    <row r="21" spans="1:20" x14ac:dyDescent="0.25">
      <c r="A21" s="315">
        <v>12</v>
      </c>
      <c r="B21" s="314">
        <f>IF('DATA SISWA'!D21=0,"",'DATA SISWA'!D21)</f>
        <v>23021017</v>
      </c>
      <c r="C21" s="314" t="str">
        <f>IF('DATA SISWA'!F21=0,"",'DATA SISWA'!F21)</f>
        <v>Ilyas Mubarok</v>
      </c>
      <c r="D21" s="323" t="str">
        <f>'S1'!S27</f>
        <v>-</v>
      </c>
      <c r="E21" s="323" t="str">
        <f>'S2'!S27</f>
        <v>-</v>
      </c>
      <c r="F21" s="323" t="str">
        <f>'S3'!S27</f>
        <v>-</v>
      </c>
      <c r="G21" s="323" t="str">
        <f>'S4'!S27</f>
        <v>-</v>
      </c>
      <c r="H21" s="323">
        <f>'S5'!S27</f>
        <v>83.5</v>
      </c>
      <c r="I21" s="323" t="str">
        <f>'S6'!S27</f>
        <v>-</v>
      </c>
      <c r="J21" s="323" t="str">
        <f>'S7'!S27</f>
        <v>-</v>
      </c>
      <c r="K21" s="323" t="str">
        <f>'S8'!S27</f>
        <v>-</v>
      </c>
      <c r="L21" s="323" t="str">
        <f>'S9'!S27</f>
        <v>-</v>
      </c>
      <c r="M21" s="323" t="str">
        <f>'S10'!S27</f>
        <v>-</v>
      </c>
      <c r="N21" s="323" t="str">
        <f>'S11'!S27</f>
        <v>-</v>
      </c>
      <c r="O21" s="324">
        <f t="shared" si="1"/>
        <v>83.5</v>
      </c>
      <c r="P21" s="325">
        <f t="shared" si="2"/>
        <v>83.5</v>
      </c>
      <c r="Q21" s="326">
        <f t="shared" si="3"/>
        <v>2</v>
      </c>
      <c r="R21" s="326">
        <f>'DATA SISWA'!AO21</f>
        <v>0</v>
      </c>
      <c r="S21" s="326">
        <f>'DATA SISWA'!AP21</f>
        <v>0</v>
      </c>
      <c r="T21" s="326">
        <f>'DATA SISWA'!AQ21</f>
        <v>0</v>
      </c>
    </row>
    <row r="22" spans="1:20" x14ac:dyDescent="0.25">
      <c r="A22" s="315">
        <v>13</v>
      </c>
      <c r="B22" s="314">
        <f>IF('DATA SISWA'!D22=0,"",'DATA SISWA'!D22)</f>
        <v>23021018</v>
      </c>
      <c r="C22" s="314" t="str">
        <f>IF('DATA SISWA'!F22=0,"",'DATA SISWA'!F22)</f>
        <v>JOLANDA PRATAMA</v>
      </c>
      <c r="D22" s="323" t="str">
        <f>'S1'!S28</f>
        <v>-</v>
      </c>
      <c r="E22" s="323" t="str">
        <f>'S2'!S28</f>
        <v>-</v>
      </c>
      <c r="F22" s="323" t="str">
        <f>'S3'!S28</f>
        <v>-</v>
      </c>
      <c r="G22" s="323" t="str">
        <f>'S4'!S28</f>
        <v>-</v>
      </c>
      <c r="H22" s="323">
        <f>'S5'!S28</f>
        <v>81</v>
      </c>
      <c r="I22" s="323" t="str">
        <f>'S6'!S28</f>
        <v>-</v>
      </c>
      <c r="J22" s="323" t="str">
        <f>'S7'!S28</f>
        <v>-</v>
      </c>
      <c r="K22" s="323" t="str">
        <f>'S8'!S28</f>
        <v>-</v>
      </c>
      <c r="L22" s="323" t="str">
        <f>'S9'!S28</f>
        <v>-</v>
      </c>
      <c r="M22" s="323" t="str">
        <f>'S10'!S28</f>
        <v>-</v>
      </c>
      <c r="N22" s="323" t="str">
        <f>'S11'!S28</f>
        <v>-</v>
      </c>
      <c r="O22" s="324">
        <f t="shared" si="1"/>
        <v>81</v>
      </c>
      <c r="P22" s="325">
        <f t="shared" si="2"/>
        <v>81</v>
      </c>
      <c r="Q22" s="326">
        <f t="shared" si="3"/>
        <v>12</v>
      </c>
      <c r="R22" s="326">
        <f>'DATA SISWA'!AO22</f>
        <v>0</v>
      </c>
      <c r="S22" s="326">
        <f>'DATA SISWA'!AP22</f>
        <v>0</v>
      </c>
      <c r="T22" s="326">
        <f>'DATA SISWA'!AQ22</f>
        <v>0</v>
      </c>
    </row>
    <row r="23" spans="1:20" x14ac:dyDescent="0.25">
      <c r="A23" s="315">
        <v>14</v>
      </c>
      <c r="B23" s="314">
        <f>IF('DATA SISWA'!D23=0,"",'DATA SISWA'!D23)</f>
        <v>23021019</v>
      </c>
      <c r="C23" s="314" t="str">
        <f>IF('DATA SISWA'!F23=0,"",'DATA SISWA'!F23)</f>
        <v>Kholiq Ar Rasyid</v>
      </c>
      <c r="D23" s="323" t="str">
        <f>'S1'!S29</f>
        <v>-</v>
      </c>
      <c r="E23" s="323" t="str">
        <f>'S2'!S29</f>
        <v>-</v>
      </c>
      <c r="F23" s="323" t="str">
        <f>'S3'!S29</f>
        <v>-</v>
      </c>
      <c r="G23" s="323" t="str">
        <f>'S4'!S29</f>
        <v>-</v>
      </c>
      <c r="H23" s="323">
        <f>'S5'!S29</f>
        <v>81.5</v>
      </c>
      <c r="I23" s="323" t="str">
        <f>'S6'!S29</f>
        <v>-</v>
      </c>
      <c r="J23" s="323" t="str">
        <f>'S7'!S29</f>
        <v>-</v>
      </c>
      <c r="K23" s="323" t="str">
        <f>'S8'!S29</f>
        <v>-</v>
      </c>
      <c r="L23" s="323" t="str">
        <f>'S9'!S29</f>
        <v>-</v>
      </c>
      <c r="M23" s="323" t="str">
        <f>'S10'!S29</f>
        <v>-</v>
      </c>
      <c r="N23" s="323" t="str">
        <f>'S11'!S29</f>
        <v>-</v>
      </c>
      <c r="O23" s="324">
        <f t="shared" si="1"/>
        <v>81.5</v>
      </c>
      <c r="P23" s="325">
        <f t="shared" si="2"/>
        <v>81.5</v>
      </c>
      <c r="Q23" s="326">
        <f t="shared" si="3"/>
        <v>7</v>
      </c>
      <c r="R23" s="326">
        <f>'DATA SISWA'!AO23</f>
        <v>0</v>
      </c>
      <c r="S23" s="326">
        <f>'DATA SISWA'!AP23</f>
        <v>0</v>
      </c>
      <c r="T23" s="326">
        <f>'DATA SISWA'!AQ23</f>
        <v>0</v>
      </c>
    </row>
    <row r="24" spans="1:20" x14ac:dyDescent="0.25">
      <c r="A24" s="315">
        <v>15</v>
      </c>
      <c r="B24" s="314">
        <f>IF('DATA SISWA'!D24=0,"",'DATA SISWA'!D24)</f>
        <v>23021022</v>
      </c>
      <c r="C24" s="314" t="str">
        <f>IF('DATA SISWA'!F24=0,"",'DATA SISWA'!F24)</f>
        <v>MOHAMAD IHSAN FADILA</v>
      </c>
      <c r="D24" s="323" t="str">
        <f>'S1'!S30</f>
        <v>-</v>
      </c>
      <c r="E24" s="323" t="str">
        <f>'S2'!S30</f>
        <v>-</v>
      </c>
      <c r="F24" s="323" t="str">
        <f>'S3'!S30</f>
        <v>-</v>
      </c>
      <c r="G24" s="323" t="str">
        <f>'S4'!S30</f>
        <v>-</v>
      </c>
      <c r="H24" s="323">
        <f>'S5'!S30</f>
        <v>81.5</v>
      </c>
      <c r="I24" s="323" t="str">
        <f>'S6'!S30</f>
        <v>-</v>
      </c>
      <c r="J24" s="323" t="str">
        <f>'S7'!S30</f>
        <v>-</v>
      </c>
      <c r="K24" s="323" t="str">
        <f>'S8'!S30</f>
        <v>-</v>
      </c>
      <c r="L24" s="323" t="str">
        <f>'S9'!S30</f>
        <v>-</v>
      </c>
      <c r="M24" s="323" t="str">
        <f>'S10'!S30</f>
        <v>-</v>
      </c>
      <c r="N24" s="323" t="str">
        <f>'S11'!S30</f>
        <v>-</v>
      </c>
      <c r="O24" s="324">
        <f t="shared" si="1"/>
        <v>81.5</v>
      </c>
      <c r="P24" s="325">
        <f t="shared" si="2"/>
        <v>81.5</v>
      </c>
      <c r="Q24" s="326">
        <f t="shared" si="3"/>
        <v>7</v>
      </c>
      <c r="R24" s="326">
        <f>'DATA SISWA'!AO24</f>
        <v>0</v>
      </c>
      <c r="S24" s="326">
        <f>'DATA SISWA'!AP24</f>
        <v>0</v>
      </c>
      <c r="T24" s="326">
        <f>'DATA SISWA'!AQ24</f>
        <v>0</v>
      </c>
    </row>
    <row r="25" spans="1:20" x14ac:dyDescent="0.25">
      <c r="A25" s="315">
        <v>16</v>
      </c>
      <c r="B25" s="314">
        <f>IF('DATA SISWA'!D25=0,"",'DATA SISWA'!D25)</f>
        <v>23021023</v>
      </c>
      <c r="C25" s="314" t="str">
        <f>IF('DATA SISWA'!F25=0,"",'DATA SISWA'!F25)</f>
        <v>Muhamad Reva Adi Pratama</v>
      </c>
      <c r="D25" s="323" t="str">
        <f>'S1'!S31</f>
        <v>-</v>
      </c>
      <c r="E25" s="323" t="str">
        <f>'S2'!S31</f>
        <v>-</v>
      </c>
      <c r="F25" s="323" t="str">
        <f>'S3'!S31</f>
        <v>-</v>
      </c>
      <c r="G25" s="323" t="str">
        <f>'S4'!S31</f>
        <v>-</v>
      </c>
      <c r="H25" s="323">
        <f>'S5'!S31</f>
        <v>81</v>
      </c>
      <c r="I25" s="323" t="str">
        <f>'S6'!S31</f>
        <v>-</v>
      </c>
      <c r="J25" s="323" t="str">
        <f>'S7'!S31</f>
        <v>-</v>
      </c>
      <c r="K25" s="323" t="str">
        <f>'S8'!S31</f>
        <v>-</v>
      </c>
      <c r="L25" s="323" t="str">
        <f>'S9'!S31</f>
        <v>-</v>
      </c>
      <c r="M25" s="323" t="str">
        <f>'S10'!S31</f>
        <v>-</v>
      </c>
      <c r="N25" s="323" t="str">
        <f>'S11'!S31</f>
        <v>-</v>
      </c>
      <c r="O25" s="324">
        <f t="shared" si="1"/>
        <v>81</v>
      </c>
      <c r="P25" s="325">
        <f t="shared" si="2"/>
        <v>81</v>
      </c>
      <c r="Q25" s="326">
        <f t="shared" si="3"/>
        <v>12</v>
      </c>
      <c r="R25" s="326">
        <f>'DATA SISWA'!AO25</f>
        <v>0</v>
      </c>
      <c r="S25" s="326">
        <f>'DATA SISWA'!AP25</f>
        <v>0</v>
      </c>
      <c r="T25" s="326">
        <f>'DATA SISWA'!AQ25</f>
        <v>0</v>
      </c>
    </row>
    <row r="26" spans="1:20" x14ac:dyDescent="0.25">
      <c r="A26" s="315">
        <v>17</v>
      </c>
      <c r="B26" s="314">
        <f>IF('DATA SISWA'!D26=0,"",'DATA SISWA'!D26)</f>
        <v>23021024</v>
      </c>
      <c r="C26" s="314" t="str">
        <f>IF('DATA SISWA'!F26=0,"",'DATA SISWA'!F26)</f>
        <v>MUHAMMAD RICKY RAMADHANI</v>
      </c>
      <c r="D26" s="323" t="str">
        <f>'S1'!S32</f>
        <v>-</v>
      </c>
      <c r="E26" s="323" t="str">
        <f>'S2'!S32</f>
        <v>-</v>
      </c>
      <c r="F26" s="323" t="str">
        <f>'S3'!S32</f>
        <v>-</v>
      </c>
      <c r="G26" s="323" t="str">
        <f>'S4'!S32</f>
        <v>-</v>
      </c>
      <c r="H26" s="323">
        <f>'S5'!S32</f>
        <v>79</v>
      </c>
      <c r="I26" s="323" t="str">
        <f>'S6'!S32</f>
        <v>-</v>
      </c>
      <c r="J26" s="323" t="str">
        <f>'S7'!S32</f>
        <v>-</v>
      </c>
      <c r="K26" s="323" t="str">
        <f>'S8'!S32</f>
        <v>-</v>
      </c>
      <c r="L26" s="323" t="str">
        <f>'S9'!S32</f>
        <v>-</v>
      </c>
      <c r="M26" s="323" t="str">
        <f>'S10'!S32</f>
        <v>-</v>
      </c>
      <c r="N26" s="323" t="str">
        <f>'S11'!S32</f>
        <v>-</v>
      </c>
      <c r="O26" s="324">
        <f t="shared" si="1"/>
        <v>79</v>
      </c>
      <c r="P26" s="325">
        <f t="shared" si="2"/>
        <v>79</v>
      </c>
      <c r="Q26" s="326">
        <f t="shared" si="3"/>
        <v>25</v>
      </c>
      <c r="R26" s="326">
        <f>'DATA SISWA'!AO26</f>
        <v>0</v>
      </c>
      <c r="S26" s="326">
        <f>'DATA SISWA'!AP26</f>
        <v>0</v>
      </c>
      <c r="T26" s="326">
        <f>'DATA SISWA'!AQ26</f>
        <v>0</v>
      </c>
    </row>
    <row r="27" spans="1:20" x14ac:dyDescent="0.25">
      <c r="A27" s="315">
        <v>18</v>
      </c>
      <c r="B27" s="314">
        <f>IF('DATA SISWA'!D27=0,"",'DATA SISWA'!D27)</f>
        <v>23021027</v>
      </c>
      <c r="C27" s="314" t="str">
        <f>IF('DATA SISWA'!F27=0,"",'DATA SISWA'!F27)</f>
        <v>MUHIBBIM ABDUL ROHMAN</v>
      </c>
      <c r="D27" s="323" t="str">
        <f>'S1'!S33</f>
        <v>-</v>
      </c>
      <c r="E27" s="323" t="str">
        <f>'S2'!S33</f>
        <v>-</v>
      </c>
      <c r="F27" s="323" t="str">
        <f>'S3'!S33</f>
        <v>-</v>
      </c>
      <c r="G27" s="323" t="str">
        <f>'S4'!S33</f>
        <v>-</v>
      </c>
      <c r="H27" s="323">
        <f>'S5'!S33</f>
        <v>78.5</v>
      </c>
      <c r="I27" s="323" t="str">
        <f>'S6'!S33</f>
        <v>-</v>
      </c>
      <c r="J27" s="323" t="str">
        <f>'S7'!S33</f>
        <v>-</v>
      </c>
      <c r="K27" s="323" t="str">
        <f>'S8'!S33</f>
        <v>-</v>
      </c>
      <c r="L27" s="323" t="str">
        <f>'S9'!S33</f>
        <v>-</v>
      </c>
      <c r="M27" s="323" t="str">
        <f>'S10'!S33</f>
        <v>-</v>
      </c>
      <c r="N27" s="323" t="str">
        <f>'S11'!S33</f>
        <v>-</v>
      </c>
      <c r="O27" s="324">
        <f t="shared" si="1"/>
        <v>78.5</v>
      </c>
      <c r="P27" s="325">
        <f t="shared" si="2"/>
        <v>78.5</v>
      </c>
      <c r="Q27" s="326">
        <f t="shared" si="3"/>
        <v>27</v>
      </c>
      <c r="R27" s="326">
        <f>'DATA SISWA'!AO27</f>
        <v>0</v>
      </c>
      <c r="S27" s="326">
        <f>'DATA SISWA'!AP27</f>
        <v>0</v>
      </c>
      <c r="T27" s="326">
        <f>'DATA SISWA'!AQ27</f>
        <v>0</v>
      </c>
    </row>
    <row r="28" spans="1:20" x14ac:dyDescent="0.25">
      <c r="A28" s="315">
        <v>19</v>
      </c>
      <c r="B28" s="314">
        <f>IF('DATA SISWA'!D28=0,"",'DATA SISWA'!D28)</f>
        <v>23021028</v>
      </c>
      <c r="C28" s="314" t="str">
        <f>IF('DATA SISWA'!F28=0,"",'DATA SISWA'!F28)</f>
        <v>NABIL OKTAMA PUTRA</v>
      </c>
      <c r="D28" s="323" t="str">
        <f>'S1'!S34</f>
        <v>-</v>
      </c>
      <c r="E28" s="323" t="str">
        <f>'S2'!S34</f>
        <v>-</v>
      </c>
      <c r="F28" s="323" t="str">
        <f>'S3'!S34</f>
        <v>-</v>
      </c>
      <c r="G28" s="323" t="str">
        <f>'S4'!S34</f>
        <v>-</v>
      </c>
      <c r="H28" s="323">
        <f>'S5'!S34</f>
        <v>81.5</v>
      </c>
      <c r="I28" s="323" t="str">
        <f>'S6'!S34</f>
        <v>-</v>
      </c>
      <c r="J28" s="323" t="str">
        <f>'S7'!S34</f>
        <v>-</v>
      </c>
      <c r="K28" s="323" t="str">
        <f>'S8'!S34</f>
        <v>-</v>
      </c>
      <c r="L28" s="323" t="str">
        <f>'S9'!S34</f>
        <v>-</v>
      </c>
      <c r="M28" s="323" t="str">
        <f>'S10'!S34</f>
        <v>-</v>
      </c>
      <c r="N28" s="323" t="str">
        <f>'S11'!S34</f>
        <v>-</v>
      </c>
      <c r="O28" s="324">
        <f t="shared" si="1"/>
        <v>81.5</v>
      </c>
      <c r="P28" s="325">
        <f t="shared" si="2"/>
        <v>81.5</v>
      </c>
      <c r="Q28" s="326">
        <f t="shared" si="3"/>
        <v>7</v>
      </c>
      <c r="R28" s="326">
        <f>'DATA SISWA'!AO28</f>
        <v>0</v>
      </c>
      <c r="S28" s="326">
        <f>'DATA SISWA'!AP28</f>
        <v>0</v>
      </c>
      <c r="T28" s="326">
        <f>'DATA SISWA'!AQ28</f>
        <v>0</v>
      </c>
    </row>
    <row r="29" spans="1:20" x14ac:dyDescent="0.25">
      <c r="A29" s="315">
        <v>20</v>
      </c>
      <c r="B29" s="314">
        <f>IF('DATA SISWA'!D29=0,"",'DATA SISWA'!D29)</f>
        <v>23021030</v>
      </c>
      <c r="C29" s="314" t="str">
        <f>IF('DATA SISWA'!F29=0,"",'DATA SISWA'!F29)</f>
        <v>Peri Gunawan</v>
      </c>
      <c r="D29" s="323" t="str">
        <f>'S1'!S35</f>
        <v>-</v>
      </c>
      <c r="E29" s="323" t="str">
        <f>'S2'!S35</f>
        <v>-</v>
      </c>
      <c r="F29" s="323" t="str">
        <f>'S3'!S35</f>
        <v>-</v>
      </c>
      <c r="G29" s="323" t="str">
        <f>'S4'!S35</f>
        <v>-</v>
      </c>
      <c r="H29" s="323">
        <f>'S5'!S35</f>
        <v>81.5</v>
      </c>
      <c r="I29" s="323" t="str">
        <f>'S6'!S35</f>
        <v>-</v>
      </c>
      <c r="J29" s="323" t="str">
        <f>'S7'!S35</f>
        <v>-</v>
      </c>
      <c r="K29" s="323" t="str">
        <f>'S8'!S35</f>
        <v>-</v>
      </c>
      <c r="L29" s="323" t="str">
        <f>'S9'!S35</f>
        <v>-</v>
      </c>
      <c r="M29" s="323" t="str">
        <f>'S10'!S35</f>
        <v>-</v>
      </c>
      <c r="N29" s="323" t="str">
        <f>'S11'!S35</f>
        <v>-</v>
      </c>
      <c r="O29" s="324">
        <f t="shared" si="1"/>
        <v>81.5</v>
      </c>
      <c r="P29" s="325">
        <f t="shared" si="2"/>
        <v>81.5</v>
      </c>
      <c r="Q29" s="326">
        <f t="shared" si="3"/>
        <v>7</v>
      </c>
      <c r="R29" s="326">
        <f>'DATA SISWA'!AO29</f>
        <v>0</v>
      </c>
      <c r="S29" s="326">
        <f>'DATA SISWA'!AP29</f>
        <v>0</v>
      </c>
      <c r="T29" s="326">
        <f>'DATA SISWA'!AQ29</f>
        <v>0</v>
      </c>
    </row>
    <row r="30" spans="1:20" x14ac:dyDescent="0.25">
      <c r="A30" s="315">
        <v>21</v>
      </c>
      <c r="B30" s="314">
        <f>IF('DATA SISWA'!D30=0,"",'DATA SISWA'!D30)</f>
        <v>23021032</v>
      </c>
      <c r="C30" s="314" t="str">
        <f>IF('DATA SISWA'!F30=0,"",'DATA SISWA'!F30)</f>
        <v>Rahmat Aryanto</v>
      </c>
      <c r="D30" s="323" t="str">
        <f>'S1'!S36</f>
        <v>-</v>
      </c>
      <c r="E30" s="323" t="str">
        <f>'S2'!S36</f>
        <v>-</v>
      </c>
      <c r="F30" s="323" t="str">
        <f>'S3'!S36</f>
        <v>-</v>
      </c>
      <c r="G30" s="323" t="str">
        <f>'S4'!S36</f>
        <v>-</v>
      </c>
      <c r="H30" s="323">
        <f>'S5'!S36</f>
        <v>83</v>
      </c>
      <c r="I30" s="323" t="str">
        <f>'S6'!S36</f>
        <v>-</v>
      </c>
      <c r="J30" s="323" t="str">
        <f>'S7'!S36</f>
        <v>-</v>
      </c>
      <c r="K30" s="323" t="str">
        <f>'S8'!S36</f>
        <v>-</v>
      </c>
      <c r="L30" s="323" t="str">
        <f>'S9'!S36</f>
        <v>-</v>
      </c>
      <c r="M30" s="323" t="str">
        <f>'S10'!S36</f>
        <v>-</v>
      </c>
      <c r="N30" s="323" t="str">
        <f>'S11'!S36</f>
        <v>-</v>
      </c>
      <c r="O30" s="324">
        <f t="shared" si="1"/>
        <v>83</v>
      </c>
      <c r="P30" s="325">
        <f t="shared" si="2"/>
        <v>83</v>
      </c>
      <c r="Q30" s="326">
        <f t="shared" si="3"/>
        <v>5</v>
      </c>
      <c r="R30" s="326">
        <f>'DATA SISWA'!AO30</f>
        <v>0</v>
      </c>
      <c r="S30" s="326">
        <f>'DATA SISWA'!AP30</f>
        <v>0</v>
      </c>
      <c r="T30" s="326">
        <f>'DATA SISWA'!AQ30</f>
        <v>0</v>
      </c>
    </row>
    <row r="31" spans="1:20" x14ac:dyDescent="0.25">
      <c r="A31" s="315">
        <v>22</v>
      </c>
      <c r="B31" s="314">
        <f>IF('DATA SISWA'!D31=0,"",'DATA SISWA'!D31)</f>
        <v>23021033</v>
      </c>
      <c r="C31" s="314" t="str">
        <f>IF('DATA SISWA'!F31=0,"",'DATA SISWA'!F31)</f>
        <v>Rahmat Mahardika</v>
      </c>
      <c r="D31" s="323" t="str">
        <f>'S1'!S37</f>
        <v>-</v>
      </c>
      <c r="E31" s="323" t="str">
        <f>'S2'!S37</f>
        <v>-</v>
      </c>
      <c r="F31" s="323" t="str">
        <f>'S3'!S37</f>
        <v>-</v>
      </c>
      <c r="G31" s="323" t="str">
        <f>'S4'!S37</f>
        <v>-</v>
      </c>
      <c r="H31" s="323">
        <f>'S5'!S37</f>
        <v>82.5</v>
      </c>
      <c r="I31" s="323" t="str">
        <f>'S6'!S37</f>
        <v>-</v>
      </c>
      <c r="J31" s="323" t="str">
        <f>'S7'!S37</f>
        <v>-</v>
      </c>
      <c r="K31" s="323" t="str">
        <f>'S8'!S37</f>
        <v>-</v>
      </c>
      <c r="L31" s="323" t="str">
        <f>'S9'!S37</f>
        <v>-</v>
      </c>
      <c r="M31" s="323" t="str">
        <f>'S10'!S37</f>
        <v>-</v>
      </c>
      <c r="N31" s="323" t="str">
        <f>'S11'!S37</f>
        <v>-</v>
      </c>
      <c r="O31" s="324">
        <f t="shared" si="1"/>
        <v>82.5</v>
      </c>
      <c r="P31" s="325">
        <f t="shared" si="2"/>
        <v>82.5</v>
      </c>
      <c r="Q31" s="326">
        <f t="shared" si="3"/>
        <v>6</v>
      </c>
      <c r="R31" s="326">
        <f>'DATA SISWA'!AO31</f>
        <v>0</v>
      </c>
      <c r="S31" s="326">
        <f>'DATA SISWA'!AP31</f>
        <v>0</v>
      </c>
      <c r="T31" s="326">
        <f>'DATA SISWA'!AQ31</f>
        <v>0</v>
      </c>
    </row>
    <row r="32" spans="1:20" x14ac:dyDescent="0.25">
      <c r="A32" s="315">
        <v>23</v>
      </c>
      <c r="B32" s="314">
        <f>IF('DATA SISWA'!D32=0,"",'DATA SISWA'!D32)</f>
        <v>23021034</v>
      </c>
      <c r="C32" s="314" t="str">
        <f>IF('DATA SISWA'!F32=0,"",'DATA SISWA'!F32)</f>
        <v>RASYA RIZKY RAMADHAN</v>
      </c>
      <c r="D32" s="323" t="str">
        <f>'S1'!S38</f>
        <v>-</v>
      </c>
      <c r="E32" s="323" t="str">
        <f>'S2'!S38</f>
        <v>-</v>
      </c>
      <c r="F32" s="323" t="str">
        <f>'S3'!S38</f>
        <v>-</v>
      </c>
      <c r="G32" s="323" t="str">
        <f>'S4'!S38</f>
        <v>-</v>
      </c>
      <c r="H32" s="323">
        <f>'S5'!S38</f>
        <v>83.5</v>
      </c>
      <c r="I32" s="323" t="str">
        <f>'S6'!S38</f>
        <v>-</v>
      </c>
      <c r="J32" s="323" t="str">
        <f>'S7'!S38</f>
        <v>-</v>
      </c>
      <c r="K32" s="323" t="str">
        <f>'S8'!S38</f>
        <v>-</v>
      </c>
      <c r="L32" s="323" t="str">
        <f>'S9'!S38</f>
        <v>-</v>
      </c>
      <c r="M32" s="323" t="str">
        <f>'S10'!S38</f>
        <v>-</v>
      </c>
      <c r="N32" s="323" t="str">
        <f>'S11'!S38</f>
        <v>-</v>
      </c>
      <c r="O32" s="324">
        <f t="shared" si="1"/>
        <v>83.5</v>
      </c>
      <c r="P32" s="325">
        <f t="shared" si="2"/>
        <v>83.5</v>
      </c>
      <c r="Q32" s="326">
        <f t="shared" si="3"/>
        <v>2</v>
      </c>
      <c r="R32" s="326">
        <f>'DATA SISWA'!AO32</f>
        <v>0</v>
      </c>
      <c r="S32" s="326">
        <f>'DATA SISWA'!AP32</f>
        <v>0</v>
      </c>
      <c r="T32" s="326">
        <f>'DATA SISWA'!AQ32</f>
        <v>0</v>
      </c>
    </row>
    <row r="33" spans="1:20" x14ac:dyDescent="0.25">
      <c r="A33" s="315">
        <v>24</v>
      </c>
      <c r="B33" s="314">
        <f>IF('DATA SISWA'!D33=0,"",'DATA SISWA'!D33)</f>
        <v>23021035</v>
      </c>
      <c r="C33" s="314" t="str">
        <f>IF('DATA SISWA'!F33=0,"",'DATA SISWA'!F33)</f>
        <v>RIDHO ADIANSYAH</v>
      </c>
      <c r="D33" s="323" t="str">
        <f>'S1'!S39</f>
        <v>-</v>
      </c>
      <c r="E33" s="323" t="str">
        <f>'S2'!S39</f>
        <v>-</v>
      </c>
      <c r="F33" s="323" t="str">
        <f>'S3'!S39</f>
        <v>-</v>
      </c>
      <c r="G33" s="323" t="str">
        <f>'S4'!S39</f>
        <v>-</v>
      </c>
      <c r="H33" s="323">
        <f>'S5'!S39</f>
        <v>83.5</v>
      </c>
      <c r="I33" s="323" t="str">
        <f>'S6'!S39</f>
        <v>-</v>
      </c>
      <c r="J33" s="323" t="str">
        <f>'S7'!S39</f>
        <v>-</v>
      </c>
      <c r="K33" s="323" t="str">
        <f>'S8'!S39</f>
        <v>-</v>
      </c>
      <c r="L33" s="323" t="str">
        <f>'S9'!S39</f>
        <v>-</v>
      </c>
      <c r="M33" s="323" t="str">
        <f>'S10'!S39</f>
        <v>-</v>
      </c>
      <c r="N33" s="323" t="str">
        <f>'S11'!S39</f>
        <v>-</v>
      </c>
      <c r="O33" s="324">
        <f t="shared" si="1"/>
        <v>83.5</v>
      </c>
      <c r="P33" s="325">
        <f t="shared" si="2"/>
        <v>83.5</v>
      </c>
      <c r="Q33" s="326">
        <f t="shared" si="3"/>
        <v>2</v>
      </c>
      <c r="R33" s="326">
        <f>'DATA SISWA'!AO33</f>
        <v>0</v>
      </c>
      <c r="S33" s="326">
        <f>'DATA SISWA'!AP33</f>
        <v>0</v>
      </c>
      <c r="T33" s="326">
        <f>'DATA SISWA'!AQ33</f>
        <v>0</v>
      </c>
    </row>
    <row r="34" spans="1:20" s="333" customFormat="1" hidden="1" x14ac:dyDescent="0.25">
      <c r="A34" s="327">
        <v>25</v>
      </c>
      <c r="B34" s="328">
        <f>IF('DATA SISWA'!D34=0,"",'DATA SISWA'!D34)</f>
        <v>23021038</v>
      </c>
      <c r="C34" s="328" t="str">
        <f>IF('DATA SISWA'!F34=0,"",'DATA SISWA'!F34)</f>
        <v>SURYA EFENDI</v>
      </c>
      <c r="D34" s="329" t="str">
        <f>'S1'!S40</f>
        <v>-</v>
      </c>
      <c r="E34" s="329" t="str">
        <f>'S2'!S40</f>
        <v>-</v>
      </c>
      <c r="F34" s="329" t="str">
        <f>'S3'!S40</f>
        <v>-</v>
      </c>
      <c r="G34" s="329" t="str">
        <f>'S4'!S40</f>
        <v>-</v>
      </c>
      <c r="H34" s="329">
        <f>'S5'!S40</f>
        <v>80.5</v>
      </c>
      <c r="I34" s="329" t="str">
        <f>'S6'!S40</f>
        <v>-</v>
      </c>
      <c r="J34" s="329" t="str">
        <f>'S7'!S40</f>
        <v>-</v>
      </c>
      <c r="K34" s="329" t="str">
        <f>'S8'!S40</f>
        <v>-</v>
      </c>
      <c r="L34" s="329" t="str">
        <f>'S9'!S40</f>
        <v>-</v>
      </c>
      <c r="M34" s="329" t="str">
        <f>'S10'!S40</f>
        <v>-</v>
      </c>
      <c r="N34" s="329" t="str">
        <f>'S11'!S40</f>
        <v>-</v>
      </c>
      <c r="O34" s="330">
        <f t="shared" si="1"/>
        <v>80.5</v>
      </c>
      <c r="P34" s="331">
        <f t="shared" si="2"/>
        <v>80.5</v>
      </c>
      <c r="Q34" s="332">
        <f t="shared" si="3"/>
        <v>16</v>
      </c>
      <c r="R34" s="332">
        <f>'DATA SISWA'!AO34</f>
        <v>0</v>
      </c>
      <c r="S34" s="332">
        <f>'DATA SISWA'!AP34</f>
        <v>0</v>
      </c>
      <c r="T34" s="332">
        <f>'DATA SISWA'!AQ34</f>
        <v>0</v>
      </c>
    </row>
    <row r="35" spans="1:20" s="333" customFormat="1" hidden="1" x14ac:dyDescent="0.25">
      <c r="A35" s="327">
        <v>26</v>
      </c>
      <c r="B35" s="328">
        <f>IF('DATA SISWA'!D35=0,"",'DATA SISWA'!D35)</f>
        <v>23021039</v>
      </c>
      <c r="C35" s="328" t="str">
        <f>IF('DATA SISWA'!F35=0,"",'DATA SISWA'!F35)</f>
        <v>VAREL PRATAMA. S</v>
      </c>
      <c r="D35" s="329" t="str">
        <f>'S1'!S41</f>
        <v>-</v>
      </c>
      <c r="E35" s="329" t="str">
        <f>'S2'!S41</f>
        <v>-</v>
      </c>
      <c r="F35" s="329" t="str">
        <f>'S3'!S41</f>
        <v>-</v>
      </c>
      <c r="G35" s="329" t="str">
        <f>'S4'!S41</f>
        <v>-</v>
      </c>
      <c r="H35" s="329">
        <f>'S5'!S41</f>
        <v>80.5</v>
      </c>
      <c r="I35" s="329" t="str">
        <f>'S6'!S41</f>
        <v>-</v>
      </c>
      <c r="J35" s="329" t="str">
        <f>'S7'!S41</f>
        <v>-</v>
      </c>
      <c r="K35" s="329" t="str">
        <f>'S8'!S41</f>
        <v>-</v>
      </c>
      <c r="L35" s="329" t="str">
        <f>'S9'!S41</f>
        <v>-</v>
      </c>
      <c r="M35" s="329" t="str">
        <f>'S10'!S41</f>
        <v>-</v>
      </c>
      <c r="N35" s="329" t="str">
        <f>'S11'!S41</f>
        <v>-</v>
      </c>
      <c r="O35" s="330">
        <f t="shared" si="1"/>
        <v>80.5</v>
      </c>
      <c r="P35" s="331">
        <f t="shared" si="2"/>
        <v>80.5</v>
      </c>
      <c r="Q35" s="332">
        <f t="shared" si="3"/>
        <v>16</v>
      </c>
      <c r="R35" s="332">
        <f>'DATA SISWA'!AO35</f>
        <v>0</v>
      </c>
      <c r="S35" s="332">
        <f>'DATA SISWA'!AP35</f>
        <v>0</v>
      </c>
      <c r="T35" s="332">
        <f>'DATA SISWA'!AQ35</f>
        <v>0</v>
      </c>
    </row>
    <row r="36" spans="1:20" s="333" customFormat="1" hidden="1" x14ac:dyDescent="0.25">
      <c r="A36" s="327">
        <v>27</v>
      </c>
      <c r="B36" s="328">
        <f>IF('DATA SISWA'!D36=0,"",'DATA SISWA'!D36)</f>
        <v>23021040</v>
      </c>
      <c r="C36" s="328" t="str">
        <f>IF('DATA SISWA'!F36=0,"",'DATA SISWA'!F36)</f>
        <v>Y.DEVIN</v>
      </c>
      <c r="D36" s="329" t="str">
        <f>'S1'!S42</f>
        <v>-</v>
      </c>
      <c r="E36" s="329" t="str">
        <f>'S2'!S42</f>
        <v>-</v>
      </c>
      <c r="F36" s="329" t="str">
        <f>'S3'!S42</f>
        <v>-</v>
      </c>
      <c r="G36" s="329" t="str">
        <f>'S4'!S42</f>
        <v>-</v>
      </c>
      <c r="H36" s="329">
        <f>'S5'!S42</f>
        <v>80</v>
      </c>
      <c r="I36" s="329" t="str">
        <f>'S6'!S42</f>
        <v>-</v>
      </c>
      <c r="J36" s="329" t="str">
        <f>'S7'!S42</f>
        <v>-</v>
      </c>
      <c r="K36" s="329" t="str">
        <f>'S8'!S42</f>
        <v>-</v>
      </c>
      <c r="L36" s="329" t="str">
        <f>'S9'!S42</f>
        <v>-</v>
      </c>
      <c r="M36" s="329" t="str">
        <f>'S10'!S42</f>
        <v>-</v>
      </c>
      <c r="N36" s="329" t="str">
        <f>'S11'!S42</f>
        <v>-</v>
      </c>
      <c r="O36" s="330">
        <f t="shared" si="1"/>
        <v>80</v>
      </c>
      <c r="P36" s="331">
        <f t="shared" si="2"/>
        <v>80</v>
      </c>
      <c r="Q36" s="332">
        <f t="shared" si="3"/>
        <v>23</v>
      </c>
      <c r="R36" s="332">
        <f>'DATA SISWA'!AO36</f>
        <v>0</v>
      </c>
      <c r="S36" s="332">
        <f>'DATA SISWA'!AP36</f>
        <v>0</v>
      </c>
      <c r="T36" s="332">
        <f>'DATA SISWA'!AQ36</f>
        <v>0</v>
      </c>
    </row>
    <row r="37" spans="1:20" s="333" customFormat="1" hidden="1" x14ac:dyDescent="0.25">
      <c r="A37" s="327">
        <v>28</v>
      </c>
      <c r="B37" s="328" t="str">
        <f>IF('DATA SISWA'!D37=0,"",'DATA SISWA'!D37)</f>
        <v/>
      </c>
      <c r="C37" s="328" t="str">
        <f>IF('DATA SISWA'!F37=0,"",'DATA SISWA'!F37)</f>
        <v/>
      </c>
      <c r="D37" s="329" t="str">
        <f>'S1'!S43</f>
        <v>-</v>
      </c>
      <c r="E37" s="329" t="str">
        <f>'S2'!S43</f>
        <v>-</v>
      </c>
      <c r="F37" s="329" t="str">
        <f>'S3'!S43</f>
        <v>-</v>
      </c>
      <c r="G37" s="329" t="str">
        <f>'S4'!S43</f>
        <v>-</v>
      </c>
      <c r="H37" s="329" t="str">
        <f>'S5'!S43</f>
        <v>-</v>
      </c>
      <c r="I37" s="329" t="str">
        <f>'S6'!S43</f>
        <v>-</v>
      </c>
      <c r="J37" s="329" t="str">
        <f>'S7'!S43</f>
        <v>-</v>
      </c>
      <c r="K37" s="329" t="str">
        <f>'S8'!S43</f>
        <v>-</v>
      </c>
      <c r="L37" s="329" t="str">
        <f>'S9'!S43</f>
        <v>-</v>
      </c>
      <c r="M37" s="329" t="str">
        <f>'S10'!S43</f>
        <v>-</v>
      </c>
      <c r="N37" s="329" t="str">
        <f>'S11'!S43</f>
        <v>-</v>
      </c>
      <c r="O37" s="330">
        <f t="shared" si="1"/>
        <v>0</v>
      </c>
      <c r="P37" s="331" t="str">
        <f t="shared" si="2"/>
        <v/>
      </c>
      <c r="Q37" s="332" t="str">
        <f t="shared" si="3"/>
        <v/>
      </c>
      <c r="R37" s="332">
        <f>'DATA SISWA'!AO37</f>
        <v>0</v>
      </c>
      <c r="S37" s="332">
        <f>'DATA SISWA'!AP37</f>
        <v>0</v>
      </c>
      <c r="T37" s="332">
        <f>'DATA SISWA'!AQ37</f>
        <v>0</v>
      </c>
    </row>
    <row r="38" spans="1:20" s="333" customFormat="1" hidden="1" x14ac:dyDescent="0.25">
      <c r="A38" s="327">
        <v>29</v>
      </c>
      <c r="B38" s="328" t="str">
        <f>IF('DATA SISWA'!D38=0,"",'DATA SISWA'!D38)</f>
        <v/>
      </c>
      <c r="C38" s="328" t="str">
        <f>IF('DATA SISWA'!F38=0,"",'DATA SISWA'!F38)</f>
        <v/>
      </c>
      <c r="D38" s="329" t="str">
        <f>'S1'!S44</f>
        <v>-</v>
      </c>
      <c r="E38" s="329" t="str">
        <f>'S2'!S44</f>
        <v>-</v>
      </c>
      <c r="F38" s="329" t="str">
        <f>'S3'!S44</f>
        <v>-</v>
      </c>
      <c r="G38" s="329" t="str">
        <f>'S4'!S44</f>
        <v>-</v>
      </c>
      <c r="H38" s="329" t="str">
        <f>'S5'!S44</f>
        <v>-</v>
      </c>
      <c r="I38" s="329" t="str">
        <f>'S6'!S44</f>
        <v>-</v>
      </c>
      <c r="J38" s="329" t="str">
        <f>'S7'!S44</f>
        <v>-</v>
      </c>
      <c r="K38" s="329" t="str">
        <f>'S8'!S44</f>
        <v>-</v>
      </c>
      <c r="L38" s="329" t="str">
        <f>'S9'!S44</f>
        <v>-</v>
      </c>
      <c r="M38" s="329" t="str">
        <f>'S10'!S44</f>
        <v>-</v>
      </c>
      <c r="N38" s="329" t="str">
        <f>'S11'!S44</f>
        <v>-</v>
      </c>
      <c r="O38" s="330">
        <f t="shared" si="1"/>
        <v>0</v>
      </c>
      <c r="P38" s="331" t="str">
        <f t="shared" si="2"/>
        <v/>
      </c>
      <c r="Q38" s="332" t="str">
        <f t="shared" si="3"/>
        <v/>
      </c>
      <c r="R38" s="332">
        <f>'DATA SISWA'!AO38</f>
        <v>0</v>
      </c>
      <c r="S38" s="332">
        <f>'DATA SISWA'!AP38</f>
        <v>0</v>
      </c>
      <c r="T38" s="332">
        <f>'DATA SISWA'!AQ38</f>
        <v>0</v>
      </c>
    </row>
    <row r="39" spans="1:20" s="333" customFormat="1" hidden="1" x14ac:dyDescent="0.25">
      <c r="A39" s="327">
        <v>30</v>
      </c>
      <c r="B39" s="328" t="str">
        <f>IF('DATA SISWA'!D39=0,"",'DATA SISWA'!D39)</f>
        <v/>
      </c>
      <c r="C39" s="328" t="str">
        <f>IF('DATA SISWA'!F39=0,"",'DATA SISWA'!F39)</f>
        <v/>
      </c>
      <c r="D39" s="329" t="str">
        <f>'S1'!S45</f>
        <v>-</v>
      </c>
      <c r="E39" s="329" t="str">
        <f>'S2'!S45</f>
        <v>-</v>
      </c>
      <c r="F39" s="329" t="str">
        <f>'S3'!S45</f>
        <v>-</v>
      </c>
      <c r="G39" s="329" t="str">
        <f>'S4'!S45</f>
        <v>-</v>
      </c>
      <c r="H39" s="329" t="str">
        <f>'S5'!S45</f>
        <v>-</v>
      </c>
      <c r="I39" s="329" t="str">
        <f>'S6'!S45</f>
        <v>-</v>
      </c>
      <c r="J39" s="329" t="str">
        <f>'S7'!S45</f>
        <v>-</v>
      </c>
      <c r="K39" s="329" t="str">
        <f>'S8'!S45</f>
        <v>-</v>
      </c>
      <c r="L39" s="329" t="str">
        <f>'S9'!S45</f>
        <v>-</v>
      </c>
      <c r="M39" s="329" t="str">
        <f>'S10'!S45</f>
        <v>-</v>
      </c>
      <c r="N39" s="329" t="str">
        <f>'S11'!S45</f>
        <v>-</v>
      </c>
      <c r="O39" s="330">
        <f t="shared" si="1"/>
        <v>0</v>
      </c>
      <c r="P39" s="331" t="str">
        <f t="shared" si="2"/>
        <v/>
      </c>
      <c r="Q39" s="332" t="str">
        <f t="shared" si="3"/>
        <v/>
      </c>
      <c r="R39" s="332">
        <f>'DATA SISWA'!AO39</f>
        <v>0</v>
      </c>
      <c r="S39" s="332">
        <f>'DATA SISWA'!AP39</f>
        <v>0</v>
      </c>
      <c r="T39" s="332">
        <f>'DATA SISWA'!AQ39</f>
        <v>0</v>
      </c>
    </row>
    <row r="40" spans="1:20" s="333" customFormat="1" hidden="1" x14ac:dyDescent="0.25">
      <c r="A40" s="327">
        <v>31</v>
      </c>
      <c r="B40" s="328" t="str">
        <f>IF('DATA SISWA'!D40=0,"",'DATA SISWA'!D40)</f>
        <v/>
      </c>
      <c r="C40" s="328" t="str">
        <f>IF('DATA SISWA'!F40=0,"",'DATA SISWA'!F40)</f>
        <v/>
      </c>
      <c r="D40" s="329" t="str">
        <f>'S1'!S46</f>
        <v>-</v>
      </c>
      <c r="E40" s="329" t="str">
        <f>'S2'!S46</f>
        <v>-</v>
      </c>
      <c r="F40" s="329" t="str">
        <f>'S3'!S46</f>
        <v>-</v>
      </c>
      <c r="G40" s="329" t="str">
        <f>'S4'!S46</f>
        <v>-</v>
      </c>
      <c r="H40" s="329" t="str">
        <f>'S5'!S46</f>
        <v>-</v>
      </c>
      <c r="I40" s="329" t="str">
        <f>'S6'!S46</f>
        <v>-</v>
      </c>
      <c r="J40" s="329" t="str">
        <f>'S7'!S46</f>
        <v>-</v>
      </c>
      <c r="K40" s="329" t="str">
        <f>'S8'!S46</f>
        <v>-</v>
      </c>
      <c r="L40" s="329" t="str">
        <f>'S9'!S46</f>
        <v>-</v>
      </c>
      <c r="M40" s="329" t="str">
        <f>'S10'!S46</f>
        <v>-</v>
      </c>
      <c r="N40" s="329" t="str">
        <f>'S11'!S46</f>
        <v>-</v>
      </c>
      <c r="O40" s="330">
        <f t="shared" si="1"/>
        <v>0</v>
      </c>
      <c r="P40" s="331" t="str">
        <f t="shared" si="2"/>
        <v/>
      </c>
      <c r="Q40" s="332" t="str">
        <f t="shared" si="3"/>
        <v/>
      </c>
      <c r="R40" s="332">
        <f>'DATA SISWA'!AO40</f>
        <v>0</v>
      </c>
      <c r="S40" s="332">
        <f>'DATA SISWA'!AP40</f>
        <v>0</v>
      </c>
      <c r="T40" s="332">
        <f>'DATA SISWA'!AQ40</f>
        <v>0</v>
      </c>
    </row>
    <row r="41" spans="1:20" s="333" customFormat="1" hidden="1" x14ac:dyDescent="0.25">
      <c r="A41" s="327">
        <v>32</v>
      </c>
      <c r="B41" s="328" t="str">
        <f>IF('DATA SISWA'!D41=0,"",'DATA SISWA'!D41)</f>
        <v/>
      </c>
      <c r="C41" s="328" t="str">
        <f>IF('DATA SISWA'!F41=0,"",'DATA SISWA'!F41)</f>
        <v/>
      </c>
      <c r="D41" s="329" t="str">
        <f>'S1'!S47</f>
        <v>-</v>
      </c>
      <c r="E41" s="329" t="str">
        <f>'S2'!S47</f>
        <v>-</v>
      </c>
      <c r="F41" s="329" t="str">
        <f>'S3'!S47</f>
        <v>-</v>
      </c>
      <c r="G41" s="329" t="str">
        <f>'S4'!S47</f>
        <v>-</v>
      </c>
      <c r="H41" s="329" t="str">
        <f>'S5'!S47</f>
        <v>-</v>
      </c>
      <c r="I41" s="329" t="str">
        <f>'S6'!S47</f>
        <v>-</v>
      </c>
      <c r="J41" s="329" t="str">
        <f>'S7'!S47</f>
        <v>-</v>
      </c>
      <c r="K41" s="329" t="str">
        <f>'S8'!S47</f>
        <v>-</v>
      </c>
      <c r="L41" s="329" t="str">
        <f>'S9'!S47</f>
        <v>-</v>
      </c>
      <c r="M41" s="329" t="str">
        <f>'S10'!S47</f>
        <v>-</v>
      </c>
      <c r="N41" s="329" t="str">
        <f>'S11'!S47</f>
        <v>-</v>
      </c>
      <c r="O41" s="330">
        <f t="shared" si="1"/>
        <v>0</v>
      </c>
      <c r="P41" s="331" t="str">
        <f t="shared" si="2"/>
        <v/>
      </c>
      <c r="Q41" s="332" t="str">
        <f t="shared" si="3"/>
        <v/>
      </c>
      <c r="R41" s="332">
        <f>'DATA SISWA'!AO41</f>
        <v>0</v>
      </c>
      <c r="S41" s="332">
        <f>'DATA SISWA'!AP41</f>
        <v>0</v>
      </c>
      <c r="T41" s="332">
        <f>'DATA SISWA'!AQ41</f>
        <v>0</v>
      </c>
    </row>
    <row r="42" spans="1:20" s="333" customFormat="1" hidden="1" x14ac:dyDescent="0.25">
      <c r="A42" s="327">
        <v>33</v>
      </c>
      <c r="B42" s="328" t="str">
        <f>IF('DATA SISWA'!D42=0,"",'DATA SISWA'!D42)</f>
        <v/>
      </c>
      <c r="C42" s="328" t="str">
        <f>IF('DATA SISWA'!F42=0,"",'DATA SISWA'!F42)</f>
        <v/>
      </c>
      <c r="D42" s="329" t="str">
        <f>'S1'!S48</f>
        <v>-</v>
      </c>
      <c r="E42" s="329" t="str">
        <f>'S2'!S48</f>
        <v>-</v>
      </c>
      <c r="F42" s="329" t="str">
        <f>'S3'!S48</f>
        <v>-</v>
      </c>
      <c r="G42" s="329" t="str">
        <f>'S4'!S48</f>
        <v>-</v>
      </c>
      <c r="H42" s="329" t="str">
        <f>'S5'!S48</f>
        <v>-</v>
      </c>
      <c r="I42" s="329" t="str">
        <f>'S6'!S48</f>
        <v>-</v>
      </c>
      <c r="J42" s="329" t="str">
        <f>'S7'!S48</f>
        <v>-</v>
      </c>
      <c r="K42" s="329" t="str">
        <f>'S8'!S48</f>
        <v>-</v>
      </c>
      <c r="L42" s="329" t="str">
        <f>'S9'!S48</f>
        <v>-</v>
      </c>
      <c r="M42" s="329" t="str">
        <f>'S10'!S48</f>
        <v>-</v>
      </c>
      <c r="N42" s="329" t="str">
        <f>'S11'!S48</f>
        <v>-</v>
      </c>
      <c r="O42" s="330">
        <f t="shared" si="1"/>
        <v>0</v>
      </c>
      <c r="P42" s="331" t="str">
        <f t="shared" si="2"/>
        <v/>
      </c>
      <c r="Q42" s="332" t="str">
        <f t="shared" si="3"/>
        <v/>
      </c>
      <c r="R42" s="332">
        <f>'DATA SISWA'!AO42</f>
        <v>0</v>
      </c>
      <c r="S42" s="332">
        <f>'DATA SISWA'!AP42</f>
        <v>0</v>
      </c>
      <c r="T42" s="332">
        <f>'DATA SISWA'!AQ42</f>
        <v>0</v>
      </c>
    </row>
    <row r="43" spans="1:20" s="333" customFormat="1" hidden="1" x14ac:dyDescent="0.25">
      <c r="A43" s="327">
        <v>34</v>
      </c>
      <c r="B43" s="328" t="str">
        <f>IF('DATA SISWA'!D43=0,"",'DATA SISWA'!D43)</f>
        <v/>
      </c>
      <c r="C43" s="328" t="str">
        <f>IF('DATA SISWA'!F43=0,"",'DATA SISWA'!F43)</f>
        <v/>
      </c>
      <c r="D43" s="329" t="str">
        <f>'S1'!S49</f>
        <v>-</v>
      </c>
      <c r="E43" s="329" t="str">
        <f>'S2'!S49</f>
        <v>-</v>
      </c>
      <c r="F43" s="329" t="str">
        <f>'S3'!S49</f>
        <v>-</v>
      </c>
      <c r="G43" s="329" t="str">
        <f>'S4'!S49</f>
        <v>-</v>
      </c>
      <c r="H43" s="329" t="str">
        <f>'S5'!S49</f>
        <v>-</v>
      </c>
      <c r="I43" s="329" t="str">
        <f>'S6'!S49</f>
        <v>-</v>
      </c>
      <c r="J43" s="329" t="str">
        <f>'S7'!S49</f>
        <v>-</v>
      </c>
      <c r="K43" s="329" t="str">
        <f>'S8'!S49</f>
        <v>-</v>
      </c>
      <c r="L43" s="329" t="str">
        <f>'S9'!S49</f>
        <v>-</v>
      </c>
      <c r="M43" s="329" t="str">
        <f>'S10'!S49</f>
        <v>-</v>
      </c>
      <c r="N43" s="329" t="str">
        <f>'S11'!S49</f>
        <v>-</v>
      </c>
      <c r="O43" s="330">
        <f t="shared" si="1"/>
        <v>0</v>
      </c>
      <c r="P43" s="331" t="str">
        <f t="shared" si="2"/>
        <v/>
      </c>
      <c r="Q43" s="332" t="str">
        <f t="shared" si="3"/>
        <v/>
      </c>
      <c r="R43" s="332">
        <f>'DATA SISWA'!AO43</f>
        <v>0</v>
      </c>
      <c r="S43" s="332">
        <f>'DATA SISWA'!AP43</f>
        <v>0</v>
      </c>
      <c r="T43" s="332">
        <f>'DATA SISWA'!AQ43</f>
        <v>0</v>
      </c>
    </row>
    <row r="44" spans="1:20" s="333" customFormat="1" hidden="1" x14ac:dyDescent="0.25">
      <c r="A44" s="327">
        <v>35</v>
      </c>
      <c r="B44" s="328" t="str">
        <f>IF('DATA SISWA'!D44=0,"",'DATA SISWA'!D44)</f>
        <v/>
      </c>
      <c r="C44" s="328" t="str">
        <f>IF('DATA SISWA'!F44=0,"",'DATA SISWA'!F44)</f>
        <v/>
      </c>
      <c r="D44" s="329" t="str">
        <f>'S1'!S50</f>
        <v>-</v>
      </c>
      <c r="E44" s="329" t="str">
        <f>'S2'!S50</f>
        <v>-</v>
      </c>
      <c r="F44" s="329" t="str">
        <f>'S3'!S50</f>
        <v>-</v>
      </c>
      <c r="G44" s="329" t="str">
        <f>'S4'!S50</f>
        <v>-</v>
      </c>
      <c r="H44" s="329" t="str">
        <f>'S5'!S50</f>
        <v>-</v>
      </c>
      <c r="I44" s="329" t="str">
        <f>'S6'!S50</f>
        <v>-</v>
      </c>
      <c r="J44" s="329" t="str">
        <f>'S7'!S50</f>
        <v>-</v>
      </c>
      <c r="K44" s="329" t="str">
        <f>'S8'!S50</f>
        <v>-</v>
      </c>
      <c r="L44" s="329" t="str">
        <f>'S9'!S50</f>
        <v>-</v>
      </c>
      <c r="M44" s="329" t="str">
        <f>'S10'!S50</f>
        <v>-</v>
      </c>
      <c r="N44" s="329" t="str">
        <f>'S11'!S50</f>
        <v>-</v>
      </c>
      <c r="O44" s="330">
        <f t="shared" si="1"/>
        <v>0</v>
      </c>
      <c r="P44" s="331" t="str">
        <f t="shared" si="2"/>
        <v/>
      </c>
      <c r="Q44" s="332" t="str">
        <f t="shared" si="3"/>
        <v/>
      </c>
      <c r="R44" s="332">
        <f>'DATA SISWA'!AO44</f>
        <v>0</v>
      </c>
      <c r="S44" s="332">
        <f>'DATA SISWA'!AP44</f>
        <v>0</v>
      </c>
      <c r="T44" s="332">
        <f>'DATA SISWA'!AQ44</f>
        <v>0</v>
      </c>
    </row>
    <row r="45" spans="1:20" s="333" customFormat="1" hidden="1" x14ac:dyDescent="0.25">
      <c r="A45" s="327">
        <v>36</v>
      </c>
      <c r="B45" s="328" t="str">
        <f>IF('DATA SISWA'!D45=0,"",'DATA SISWA'!D45)</f>
        <v/>
      </c>
      <c r="C45" s="328" t="str">
        <f>IF('DATA SISWA'!F45=0,"",'DATA SISWA'!F45)</f>
        <v/>
      </c>
      <c r="D45" s="329" t="str">
        <f>'S1'!S51</f>
        <v>-</v>
      </c>
      <c r="E45" s="329" t="str">
        <f>'S2'!S51</f>
        <v>-</v>
      </c>
      <c r="F45" s="329" t="str">
        <f>'S3'!S51</f>
        <v>-</v>
      </c>
      <c r="G45" s="329" t="str">
        <f>'S4'!S51</f>
        <v>-</v>
      </c>
      <c r="H45" s="329" t="str">
        <f>'S5'!S51</f>
        <v>-</v>
      </c>
      <c r="I45" s="329" t="str">
        <f>'S6'!S51</f>
        <v>-</v>
      </c>
      <c r="J45" s="329" t="str">
        <f>'S7'!S51</f>
        <v>-</v>
      </c>
      <c r="K45" s="329" t="str">
        <f>'S8'!S51</f>
        <v>-</v>
      </c>
      <c r="L45" s="329" t="str">
        <f>'S9'!S51</f>
        <v>-</v>
      </c>
      <c r="M45" s="329" t="str">
        <f>'S10'!S51</f>
        <v>-</v>
      </c>
      <c r="N45" s="329" t="str">
        <f>'S11'!S51</f>
        <v>-</v>
      </c>
      <c r="O45" s="330">
        <f t="shared" si="1"/>
        <v>0</v>
      </c>
      <c r="P45" s="331" t="str">
        <f t="shared" si="2"/>
        <v/>
      </c>
      <c r="Q45" s="332" t="str">
        <f t="shared" si="3"/>
        <v/>
      </c>
      <c r="R45" s="332">
        <f>'DATA SISWA'!AO45</f>
        <v>0</v>
      </c>
      <c r="S45" s="332">
        <f>'DATA SISWA'!AP45</f>
        <v>0</v>
      </c>
      <c r="T45" s="332">
        <f>'DATA SISWA'!AQ45</f>
        <v>0</v>
      </c>
    </row>
    <row r="46" spans="1:20" s="333" customFormat="1" hidden="1" x14ac:dyDescent="0.25">
      <c r="A46" s="327">
        <v>37</v>
      </c>
      <c r="B46" s="328" t="str">
        <f>IF('DATA SISWA'!D46=0,"",'DATA SISWA'!D46)</f>
        <v/>
      </c>
      <c r="C46" s="328" t="str">
        <f>IF('DATA SISWA'!F46=0,"",'DATA SISWA'!F46)</f>
        <v/>
      </c>
      <c r="D46" s="329" t="str">
        <f>'S1'!S52</f>
        <v>-</v>
      </c>
      <c r="E46" s="329" t="str">
        <f>'S2'!S52</f>
        <v>-</v>
      </c>
      <c r="F46" s="329" t="str">
        <f>'S3'!S52</f>
        <v>-</v>
      </c>
      <c r="G46" s="329" t="str">
        <f>'S4'!S52</f>
        <v>-</v>
      </c>
      <c r="H46" s="329" t="str">
        <f>'S5'!S52</f>
        <v>-</v>
      </c>
      <c r="I46" s="329" t="str">
        <f>'S6'!S52</f>
        <v>-</v>
      </c>
      <c r="J46" s="329" t="str">
        <f>'S7'!S52</f>
        <v>-</v>
      </c>
      <c r="K46" s="329" t="str">
        <f>'S8'!S52</f>
        <v>-</v>
      </c>
      <c r="L46" s="329" t="str">
        <f>'S9'!S52</f>
        <v>-</v>
      </c>
      <c r="M46" s="329" t="str">
        <f>'S10'!S52</f>
        <v>-</v>
      </c>
      <c r="N46" s="329" t="str">
        <f>'S11'!S52</f>
        <v>-</v>
      </c>
      <c r="O46" s="330">
        <f t="shared" si="1"/>
        <v>0</v>
      </c>
      <c r="P46" s="331" t="str">
        <f t="shared" si="2"/>
        <v/>
      </c>
      <c r="Q46" s="332" t="str">
        <f t="shared" si="3"/>
        <v/>
      </c>
      <c r="R46" s="332">
        <f>'DATA SISWA'!AO46</f>
        <v>0</v>
      </c>
      <c r="S46" s="332">
        <f>'DATA SISWA'!AP46</f>
        <v>0</v>
      </c>
      <c r="T46" s="332">
        <f>'DATA SISWA'!AQ46</f>
        <v>0</v>
      </c>
    </row>
    <row r="47" spans="1:20" s="333" customFormat="1" hidden="1" x14ac:dyDescent="0.25">
      <c r="A47" s="327">
        <v>38</v>
      </c>
      <c r="B47" s="328" t="str">
        <f>IF('DATA SISWA'!D47=0,"",'DATA SISWA'!D47)</f>
        <v/>
      </c>
      <c r="C47" s="328" t="str">
        <f>IF('DATA SISWA'!F47=0,"",'DATA SISWA'!F47)</f>
        <v/>
      </c>
      <c r="D47" s="329" t="str">
        <f>'S1'!S53</f>
        <v>-</v>
      </c>
      <c r="E47" s="329" t="str">
        <f>'S2'!S53</f>
        <v>-</v>
      </c>
      <c r="F47" s="329" t="str">
        <f>'S3'!S53</f>
        <v>-</v>
      </c>
      <c r="G47" s="329" t="str">
        <f>'S4'!S53</f>
        <v>-</v>
      </c>
      <c r="H47" s="329" t="str">
        <f>'S5'!S53</f>
        <v>-</v>
      </c>
      <c r="I47" s="329" t="str">
        <f>'S6'!S53</f>
        <v>-</v>
      </c>
      <c r="J47" s="329" t="str">
        <f>'S7'!S53</f>
        <v>-</v>
      </c>
      <c r="K47" s="329" t="str">
        <f>'S8'!S53</f>
        <v>-</v>
      </c>
      <c r="L47" s="329" t="str">
        <f>'S9'!S53</f>
        <v>-</v>
      </c>
      <c r="M47" s="329" t="str">
        <f>'S10'!S53</f>
        <v>-</v>
      </c>
      <c r="N47" s="329" t="str">
        <f>'S11'!S53</f>
        <v>-</v>
      </c>
      <c r="O47" s="330">
        <f t="shared" si="1"/>
        <v>0</v>
      </c>
      <c r="P47" s="331" t="str">
        <f t="shared" si="2"/>
        <v/>
      </c>
      <c r="Q47" s="332" t="str">
        <f t="shared" si="3"/>
        <v/>
      </c>
      <c r="R47" s="332">
        <f>'DATA SISWA'!AO47</f>
        <v>0</v>
      </c>
      <c r="S47" s="332">
        <f>'DATA SISWA'!AP47</f>
        <v>0</v>
      </c>
      <c r="T47" s="332">
        <f>'DATA SISWA'!AQ47</f>
        <v>0</v>
      </c>
    </row>
    <row r="48" spans="1:20" s="333" customFormat="1" hidden="1" x14ac:dyDescent="0.25">
      <c r="A48" s="327">
        <v>39</v>
      </c>
      <c r="B48" s="328" t="str">
        <f>IF('DATA SISWA'!D48=0,"",'DATA SISWA'!D48)</f>
        <v/>
      </c>
      <c r="C48" s="328" t="str">
        <f>IF('DATA SISWA'!F48=0,"",'DATA SISWA'!F48)</f>
        <v/>
      </c>
      <c r="D48" s="329" t="str">
        <f>'S1'!S54</f>
        <v>-</v>
      </c>
      <c r="E48" s="329" t="str">
        <f>'S2'!S54</f>
        <v>-</v>
      </c>
      <c r="F48" s="329" t="str">
        <f>'S3'!S54</f>
        <v>-</v>
      </c>
      <c r="G48" s="329" t="str">
        <f>'S4'!S54</f>
        <v>-</v>
      </c>
      <c r="H48" s="329" t="str">
        <f>'S5'!S54</f>
        <v>-</v>
      </c>
      <c r="I48" s="329" t="str">
        <f>'S6'!S54</f>
        <v>-</v>
      </c>
      <c r="J48" s="329" t="str">
        <f>'S7'!S54</f>
        <v>-</v>
      </c>
      <c r="K48" s="329" t="str">
        <f>'S8'!S54</f>
        <v>-</v>
      </c>
      <c r="L48" s="329" t="str">
        <f>'S9'!S54</f>
        <v>-</v>
      </c>
      <c r="M48" s="329" t="str">
        <f>'S10'!S54</f>
        <v>-</v>
      </c>
      <c r="N48" s="329" t="str">
        <f>'S11'!S54</f>
        <v>-</v>
      </c>
      <c r="O48" s="330">
        <f t="shared" si="1"/>
        <v>0</v>
      </c>
      <c r="P48" s="331" t="str">
        <f t="shared" si="2"/>
        <v/>
      </c>
      <c r="Q48" s="332" t="str">
        <f t="shared" si="3"/>
        <v/>
      </c>
      <c r="R48" s="332">
        <f>'DATA SISWA'!AO48</f>
        <v>0</v>
      </c>
      <c r="S48" s="332">
        <f>'DATA SISWA'!AP48</f>
        <v>0</v>
      </c>
      <c r="T48" s="332">
        <f>'DATA SISWA'!AQ48</f>
        <v>0</v>
      </c>
    </row>
    <row r="49" spans="1:20" s="333" customFormat="1" hidden="1" x14ac:dyDescent="0.25">
      <c r="A49" s="327">
        <v>40</v>
      </c>
      <c r="B49" s="328" t="str">
        <f>IF('DATA SISWA'!D49=0,"",'DATA SISWA'!D49)</f>
        <v/>
      </c>
      <c r="C49" s="328" t="str">
        <f>IF('DATA SISWA'!F49=0,"",'DATA SISWA'!F49)</f>
        <v/>
      </c>
      <c r="D49" s="329" t="str">
        <f>'S1'!S55</f>
        <v>-</v>
      </c>
      <c r="E49" s="329" t="str">
        <f>'S2'!S55</f>
        <v>-</v>
      </c>
      <c r="F49" s="329" t="str">
        <f>'S3'!S55</f>
        <v>-</v>
      </c>
      <c r="G49" s="329" t="str">
        <f>'S4'!S55</f>
        <v>-</v>
      </c>
      <c r="H49" s="329" t="str">
        <f>'S5'!S55</f>
        <v>-</v>
      </c>
      <c r="I49" s="329" t="str">
        <f>'S6'!S55</f>
        <v>-</v>
      </c>
      <c r="J49" s="329" t="str">
        <f>'S7'!S55</f>
        <v>-</v>
      </c>
      <c r="K49" s="329" t="str">
        <f>'S8'!S55</f>
        <v>-</v>
      </c>
      <c r="L49" s="329" t="str">
        <f>'S9'!S55</f>
        <v>-</v>
      </c>
      <c r="M49" s="329" t="str">
        <f>'S10'!S55</f>
        <v>-</v>
      </c>
      <c r="N49" s="329" t="str">
        <f>'S11'!S55</f>
        <v>-</v>
      </c>
      <c r="O49" s="330">
        <f t="shared" si="1"/>
        <v>0</v>
      </c>
      <c r="P49" s="331" t="str">
        <f t="shared" si="2"/>
        <v/>
      </c>
      <c r="Q49" s="332" t="str">
        <f t="shared" si="3"/>
        <v/>
      </c>
      <c r="R49" s="332">
        <f>'DATA SISWA'!AO49</f>
        <v>0</v>
      </c>
      <c r="S49" s="332">
        <f>'DATA SISWA'!AP49</f>
        <v>0</v>
      </c>
      <c r="T49" s="332">
        <f>'DATA SISWA'!AQ49</f>
        <v>0</v>
      </c>
    </row>
    <row r="51" spans="1:20" ht="15.75" x14ac:dyDescent="0.25">
      <c r="O51" s="318" t="str">
        <f>'DATA SEKOLAH'!D23</f>
        <v>Gadingrejo, 13 Juni 2025</v>
      </c>
    </row>
    <row r="52" spans="1:20" ht="15.75" x14ac:dyDescent="0.25">
      <c r="O52" s="316" t="s">
        <v>331</v>
      </c>
    </row>
    <row r="53" spans="1:20" ht="15.75" x14ac:dyDescent="0.25">
      <c r="O53" s="316"/>
    </row>
    <row r="54" spans="1:20" ht="15.75" x14ac:dyDescent="0.25">
      <c r="O54" s="316"/>
    </row>
    <row r="55" spans="1:20" ht="15.75" x14ac:dyDescent="0.25">
      <c r="O55" s="316"/>
    </row>
    <row r="56" spans="1:20" ht="15.75" x14ac:dyDescent="0.25">
      <c r="O56" s="316"/>
    </row>
    <row r="57" spans="1:20" ht="15.75" x14ac:dyDescent="0.25">
      <c r="O57" s="317" t="str">
        <f>'DATA SEKOLAH'!D17</f>
        <v>Rustandi, S.Pd.I</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62"/>
  <dimension ref="A1:AA23"/>
  <sheetViews>
    <sheetView workbookViewId="0"/>
  </sheetViews>
  <sheetFormatPr defaultRowHeight="15" x14ac:dyDescent="0.25"/>
  <cols>
    <col min="1" max="1" width="3.42578125" customWidth="1"/>
    <col min="2" max="2" width="6.85546875" customWidth="1"/>
    <col min="6" max="6" width="1.7109375" customWidth="1"/>
    <col min="7" max="7" width="12" bestFit="1" customWidth="1"/>
    <col min="18" max="18" width="3.42578125" customWidth="1"/>
  </cols>
  <sheetData>
    <row r="1" spans="1:27" x14ac:dyDescent="0.25">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x14ac:dyDescent="0.25">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x14ac:dyDescent="0.25">
      <c r="A3" s="2"/>
      <c r="B3" s="342" t="s">
        <v>75</v>
      </c>
      <c r="C3" s="342"/>
      <c r="D3" s="342"/>
      <c r="E3" s="342"/>
      <c r="F3" s="342"/>
      <c r="G3" s="342"/>
      <c r="H3" s="342"/>
      <c r="I3" s="342"/>
      <c r="J3" s="342"/>
      <c r="K3" s="342"/>
      <c r="L3" s="342"/>
      <c r="M3" s="342"/>
      <c r="N3" s="342"/>
      <c r="O3" s="342"/>
      <c r="P3" s="342"/>
      <c r="Q3" s="342"/>
      <c r="R3" s="2"/>
      <c r="S3" s="9"/>
      <c r="T3" s="9"/>
      <c r="U3" s="9"/>
      <c r="V3" s="9"/>
      <c r="W3" s="9"/>
      <c r="X3" s="9"/>
      <c r="Y3" s="9"/>
      <c r="Z3" s="9"/>
      <c r="AA3" s="9"/>
    </row>
    <row r="4" spans="1:27" x14ac:dyDescent="0.25">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x14ac:dyDescent="0.25">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x14ac:dyDescent="0.25">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x14ac:dyDescent="0.25">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x14ac:dyDescent="0.25">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x14ac:dyDescent="0.25">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x14ac:dyDescent="0.25">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x14ac:dyDescent="0.25">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x14ac:dyDescent="0.25">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x14ac:dyDescent="0.25">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x14ac:dyDescent="0.25">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x14ac:dyDescent="0.25">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x14ac:dyDescent="0.25">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x14ac:dyDescent="0.25">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x14ac:dyDescent="0.25">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x14ac:dyDescent="0.25">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x14ac:dyDescent="0.25">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x14ac:dyDescent="0.25">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x14ac:dyDescent="0.25">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x14ac:dyDescent="0.25">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xr:uid="{00000000-0004-0000-4900-000000000000}"/>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63"/>
  <dimension ref="A1:M23"/>
  <sheetViews>
    <sheetView workbookViewId="0"/>
  </sheetViews>
  <sheetFormatPr defaultRowHeight="15" x14ac:dyDescent="0.25"/>
  <cols>
    <col min="1" max="1" width="2.5703125" customWidth="1"/>
    <col min="13" max="13" width="2.85546875" customWidth="1"/>
    <col min="19" max="19" width="9" customWidth="1"/>
  </cols>
  <sheetData>
    <row r="1" spans="1:13" ht="12" customHeight="1" x14ac:dyDescent="0.25">
      <c r="A1" s="2"/>
      <c r="B1" s="2"/>
      <c r="C1" s="2"/>
      <c r="D1" s="2"/>
      <c r="E1" s="2"/>
      <c r="F1" s="2"/>
      <c r="G1" s="2"/>
      <c r="H1" s="2"/>
      <c r="I1" s="2"/>
      <c r="J1" s="2"/>
      <c r="K1" s="2"/>
      <c r="L1" s="2"/>
      <c r="M1" s="2"/>
    </row>
    <row r="2" spans="1:13" x14ac:dyDescent="0.25">
      <c r="A2" s="2"/>
      <c r="B2" s="3"/>
      <c r="C2" s="3"/>
      <c r="D2" s="3"/>
      <c r="E2" s="3"/>
      <c r="F2" s="3"/>
      <c r="G2" s="3"/>
      <c r="H2" s="3"/>
      <c r="I2" s="3"/>
      <c r="J2" s="3"/>
      <c r="K2" s="3"/>
      <c r="L2" s="3"/>
      <c r="M2" s="2"/>
    </row>
    <row r="3" spans="1:13" ht="28.5" customHeight="1" x14ac:dyDescent="0.25">
      <c r="A3" s="2"/>
      <c r="B3" s="344" t="s">
        <v>99</v>
      </c>
      <c r="C3" s="344"/>
      <c r="D3" s="344"/>
      <c r="E3" s="344"/>
      <c r="F3" s="344"/>
      <c r="G3" s="344"/>
      <c r="H3" s="344"/>
      <c r="I3" s="344"/>
      <c r="J3" s="344"/>
      <c r="K3" s="344"/>
      <c r="L3" s="344"/>
      <c r="M3" s="2"/>
    </row>
    <row r="4" spans="1:13" x14ac:dyDescent="0.25">
      <c r="A4" s="2"/>
      <c r="B4" s="3"/>
      <c r="C4" s="3"/>
      <c r="D4" s="3"/>
      <c r="E4" s="3"/>
      <c r="F4" s="3"/>
      <c r="G4" s="3"/>
      <c r="H4" s="3"/>
      <c r="I4" s="3"/>
      <c r="J4" s="3"/>
      <c r="K4" s="3"/>
      <c r="L4" s="3"/>
      <c r="M4" s="2"/>
    </row>
    <row r="5" spans="1:13" x14ac:dyDescent="0.25">
      <c r="A5" s="2"/>
      <c r="B5" s="21" t="s">
        <v>100</v>
      </c>
      <c r="C5" s="21"/>
      <c r="D5" s="21"/>
      <c r="E5" s="21"/>
      <c r="F5" s="21"/>
      <c r="G5" s="21"/>
      <c r="H5" s="21"/>
      <c r="I5" s="21"/>
      <c r="J5" s="21"/>
      <c r="K5" s="3"/>
      <c r="L5" s="3"/>
      <c r="M5" s="2"/>
    </row>
    <row r="6" spans="1:13" x14ac:dyDescent="0.25">
      <c r="A6" s="2"/>
      <c r="B6" s="21"/>
      <c r="C6" s="21"/>
      <c r="D6" s="21"/>
      <c r="E6" s="21"/>
      <c r="F6" s="21"/>
      <c r="G6" s="21"/>
      <c r="H6" s="21"/>
      <c r="I6" s="21"/>
      <c r="J6" s="21"/>
      <c r="K6" s="3"/>
      <c r="L6" s="3"/>
      <c r="M6" s="2"/>
    </row>
    <row r="7" spans="1:13" ht="23.25" customHeight="1" x14ac:dyDescent="0.25">
      <c r="A7" s="2"/>
      <c r="B7" s="21"/>
      <c r="C7" s="33" t="s">
        <v>4</v>
      </c>
      <c r="D7" s="377" t="s">
        <v>101</v>
      </c>
      <c r="E7" s="377"/>
      <c r="F7" s="377"/>
      <c r="G7" s="377"/>
      <c r="H7" s="377"/>
      <c r="I7" s="377"/>
      <c r="J7" s="377"/>
      <c r="K7" s="3"/>
      <c r="L7" s="3"/>
      <c r="M7" s="2"/>
    </row>
    <row r="8" spans="1:13" ht="17.25" customHeight="1" x14ac:dyDescent="0.25">
      <c r="A8" s="2"/>
      <c r="B8" s="21"/>
      <c r="C8" s="25">
        <v>1</v>
      </c>
      <c r="D8" s="445"/>
      <c r="E8" s="445"/>
      <c r="F8" s="445"/>
      <c r="G8" s="445"/>
      <c r="H8" s="445"/>
      <c r="I8" s="445"/>
      <c r="J8" s="445"/>
      <c r="K8" s="3"/>
      <c r="L8" s="3"/>
      <c r="M8" s="2"/>
    </row>
    <row r="9" spans="1:13" ht="17.25" customHeight="1" x14ac:dyDescent="0.25">
      <c r="A9" s="2"/>
      <c r="B9" s="21"/>
      <c r="C9" s="25">
        <v>2</v>
      </c>
      <c r="D9" s="445"/>
      <c r="E9" s="445"/>
      <c r="F9" s="445"/>
      <c r="G9" s="445"/>
      <c r="H9" s="445"/>
      <c r="I9" s="445"/>
      <c r="J9" s="445"/>
      <c r="K9" s="3"/>
      <c r="L9" s="3"/>
      <c r="M9" s="2"/>
    </row>
    <row r="10" spans="1:13" ht="17.25" customHeight="1" x14ac:dyDescent="0.25">
      <c r="A10" s="2"/>
      <c r="B10" s="21"/>
      <c r="C10" s="25">
        <v>3</v>
      </c>
      <c r="D10" s="445"/>
      <c r="E10" s="445"/>
      <c r="F10" s="445"/>
      <c r="G10" s="445"/>
      <c r="H10" s="445"/>
      <c r="I10" s="445"/>
      <c r="J10" s="445"/>
      <c r="K10" s="3"/>
      <c r="L10" s="3"/>
      <c r="M10" s="2"/>
    </row>
    <row r="11" spans="1:13" ht="17.25" customHeight="1" x14ac:dyDescent="0.25">
      <c r="A11" s="2"/>
      <c r="B11" s="21"/>
      <c r="C11" s="25">
        <v>4</v>
      </c>
      <c r="D11" s="445"/>
      <c r="E11" s="445"/>
      <c r="F11" s="445"/>
      <c r="G11" s="445"/>
      <c r="H11" s="445"/>
      <c r="I11" s="445"/>
      <c r="J11" s="445"/>
      <c r="K11" s="3"/>
      <c r="L11" s="3"/>
      <c r="M11" s="2"/>
    </row>
    <row r="12" spans="1:13" ht="17.25" customHeight="1" x14ac:dyDescent="0.25">
      <c r="A12" s="2"/>
      <c r="B12" s="21"/>
      <c r="C12" s="25">
        <v>5</v>
      </c>
      <c r="D12" s="445"/>
      <c r="E12" s="445"/>
      <c r="F12" s="445"/>
      <c r="G12" s="445"/>
      <c r="H12" s="445"/>
      <c r="I12" s="445"/>
      <c r="J12" s="445"/>
      <c r="K12" s="3"/>
      <c r="L12" s="3"/>
      <c r="M12" s="2"/>
    </row>
    <row r="13" spans="1:13" ht="17.25" customHeight="1" x14ac:dyDescent="0.25">
      <c r="A13" s="2"/>
      <c r="B13" s="21"/>
      <c r="C13" s="25">
        <v>6</v>
      </c>
      <c r="D13" s="445"/>
      <c r="E13" s="445"/>
      <c r="F13" s="445"/>
      <c r="G13" s="445"/>
      <c r="H13" s="445"/>
      <c r="I13" s="445"/>
      <c r="J13" s="445"/>
      <c r="K13" s="3"/>
      <c r="L13" s="3"/>
      <c r="M13" s="2"/>
    </row>
    <row r="14" spans="1:13" ht="17.25" customHeight="1" x14ac:dyDescent="0.25">
      <c r="A14" s="2"/>
      <c r="B14" s="21"/>
      <c r="C14" s="25">
        <v>7</v>
      </c>
      <c r="D14" s="445"/>
      <c r="E14" s="445"/>
      <c r="F14" s="445"/>
      <c r="G14" s="445"/>
      <c r="H14" s="445"/>
      <c r="I14" s="445"/>
      <c r="J14" s="445"/>
      <c r="K14" s="3"/>
      <c r="L14" s="3"/>
      <c r="M14" s="2"/>
    </row>
    <row r="15" spans="1:13" ht="17.25" customHeight="1" x14ac:dyDescent="0.25">
      <c r="A15" s="2"/>
      <c r="B15" s="21"/>
      <c r="C15" s="25">
        <v>8</v>
      </c>
      <c r="D15" s="445"/>
      <c r="E15" s="445"/>
      <c r="F15" s="445"/>
      <c r="G15" s="445"/>
      <c r="H15" s="445"/>
      <c r="I15" s="445"/>
      <c r="J15" s="445"/>
      <c r="K15" s="3"/>
      <c r="L15" s="3"/>
      <c r="M15" s="2"/>
    </row>
    <row r="16" spans="1:13" ht="17.25" customHeight="1" x14ac:dyDescent="0.25">
      <c r="A16" s="2"/>
      <c r="B16" s="21"/>
      <c r="C16" s="25">
        <v>9</v>
      </c>
      <c r="D16" s="445"/>
      <c r="E16" s="445"/>
      <c r="F16" s="445"/>
      <c r="G16" s="445"/>
      <c r="H16" s="445"/>
      <c r="I16" s="445"/>
      <c r="J16" s="445"/>
      <c r="K16" s="3"/>
      <c r="L16" s="3"/>
      <c r="M16" s="2"/>
    </row>
    <row r="17" spans="1:13" ht="17.25" customHeight="1" x14ac:dyDescent="0.25">
      <c r="A17" s="2"/>
      <c r="B17" s="21"/>
      <c r="C17" s="25">
        <v>10</v>
      </c>
      <c r="D17" s="445"/>
      <c r="E17" s="445"/>
      <c r="F17" s="445"/>
      <c r="G17" s="445"/>
      <c r="H17" s="445"/>
      <c r="I17" s="445"/>
      <c r="J17" s="445"/>
      <c r="K17" s="3"/>
      <c r="L17" s="3"/>
      <c r="M17" s="2"/>
    </row>
    <row r="18" spans="1:13" ht="17.25" customHeight="1" x14ac:dyDescent="0.25">
      <c r="A18" s="2"/>
      <c r="B18" s="21"/>
      <c r="C18" s="25">
        <v>11</v>
      </c>
      <c r="D18" s="445"/>
      <c r="E18" s="445"/>
      <c r="F18" s="445"/>
      <c r="G18" s="445"/>
      <c r="H18" s="445"/>
      <c r="I18" s="445"/>
      <c r="J18" s="445"/>
      <c r="K18" s="3"/>
      <c r="L18" s="3"/>
      <c r="M18" s="2"/>
    </row>
    <row r="19" spans="1:13" ht="17.25" customHeight="1" x14ac:dyDescent="0.25">
      <c r="A19" s="2"/>
      <c r="B19" s="21"/>
      <c r="C19" s="25">
        <v>12</v>
      </c>
      <c r="D19" s="445"/>
      <c r="E19" s="445"/>
      <c r="F19" s="445"/>
      <c r="G19" s="445"/>
      <c r="H19" s="445"/>
      <c r="I19" s="445"/>
      <c r="J19" s="445"/>
      <c r="K19" s="3"/>
      <c r="L19" s="3"/>
      <c r="M19" s="2"/>
    </row>
    <row r="20" spans="1:13" ht="17.25" customHeight="1" x14ac:dyDescent="0.25">
      <c r="A20" s="2"/>
      <c r="B20" s="21"/>
      <c r="C20" s="25">
        <v>13</v>
      </c>
      <c r="D20" s="445"/>
      <c r="E20" s="445"/>
      <c r="F20" s="445"/>
      <c r="G20" s="445"/>
      <c r="H20" s="445"/>
      <c r="I20" s="445"/>
      <c r="J20" s="445"/>
      <c r="K20" s="3"/>
      <c r="L20" s="3"/>
      <c r="M20" s="2"/>
    </row>
    <row r="21" spans="1:13" x14ac:dyDescent="0.25">
      <c r="A21" s="2"/>
      <c r="B21" s="3"/>
      <c r="C21" s="3"/>
      <c r="D21" s="3"/>
      <c r="E21" s="3"/>
      <c r="F21" s="3"/>
      <c r="G21" s="3"/>
      <c r="H21" s="3"/>
      <c r="I21" s="3"/>
      <c r="J21" s="3"/>
      <c r="K21" s="3"/>
      <c r="L21" s="3"/>
      <c r="M21" s="2"/>
    </row>
    <row r="22" spans="1:13" x14ac:dyDescent="0.25">
      <c r="A22" s="2"/>
      <c r="B22" s="3"/>
      <c r="C22" s="3"/>
      <c r="D22" s="3"/>
      <c r="E22" s="3"/>
      <c r="F22" s="3"/>
      <c r="G22" s="3"/>
      <c r="H22" s="3"/>
      <c r="I22" s="3"/>
      <c r="J22" s="3"/>
      <c r="K22" s="3"/>
      <c r="L22" s="3"/>
      <c r="M22" s="2"/>
    </row>
    <row r="23" spans="1:13" x14ac:dyDescent="0.25">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64"/>
  <dimension ref="A1:AG68"/>
  <sheetViews>
    <sheetView workbookViewId="0"/>
  </sheetViews>
  <sheetFormatPr defaultRowHeight="15" x14ac:dyDescent="0.25"/>
  <cols>
    <col min="1" max="1" width="2.5703125" customWidth="1"/>
    <col min="2" max="2" width="11.28515625" customWidth="1"/>
    <col min="12" max="12" width="11" customWidth="1"/>
    <col min="13" max="13" width="2.85546875" customWidth="1"/>
    <col min="19" max="19" width="9" customWidth="1"/>
  </cols>
  <sheetData>
    <row r="1" spans="1:33" ht="12" customHeight="1" x14ac:dyDescent="0.25">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x14ac:dyDescent="0.25">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x14ac:dyDescent="0.25">
      <c r="A3" s="2"/>
      <c r="B3" s="344" t="s">
        <v>102</v>
      </c>
      <c r="C3" s="344"/>
      <c r="D3" s="344"/>
      <c r="E3" s="344"/>
      <c r="F3" s="344"/>
      <c r="G3" s="344"/>
      <c r="H3" s="344"/>
      <c r="I3" s="344"/>
      <c r="J3" s="344"/>
      <c r="K3" s="344"/>
      <c r="L3" s="344"/>
      <c r="M3" s="2"/>
      <c r="N3" s="9"/>
      <c r="O3" s="9"/>
      <c r="P3" s="9"/>
      <c r="Q3" s="9"/>
      <c r="R3" s="9"/>
      <c r="S3" s="9"/>
      <c r="T3" s="9"/>
      <c r="U3" s="9"/>
      <c r="V3" s="9"/>
      <c r="W3" s="9"/>
      <c r="X3" s="9"/>
      <c r="Y3" s="9"/>
      <c r="Z3" s="9"/>
      <c r="AA3" s="9"/>
      <c r="AB3" s="9"/>
      <c r="AC3" s="9"/>
      <c r="AD3" s="9"/>
      <c r="AE3" s="9"/>
      <c r="AF3" s="9"/>
      <c r="AG3" s="9"/>
    </row>
    <row r="4" spans="1:33" x14ac:dyDescent="0.25">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x14ac:dyDescent="0.25">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x14ac:dyDescent="0.25">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x14ac:dyDescent="0.25">
      <c r="A7" s="2"/>
      <c r="B7" s="21"/>
      <c r="C7" s="33" t="s">
        <v>4</v>
      </c>
      <c r="D7" s="377" t="s">
        <v>104</v>
      </c>
      <c r="E7" s="377"/>
      <c r="F7" s="377"/>
      <c r="G7" s="377"/>
      <c r="H7" s="377"/>
      <c r="I7" s="377"/>
      <c r="J7" s="377"/>
      <c r="K7" s="3"/>
      <c r="L7" s="3"/>
      <c r="M7" s="2"/>
      <c r="N7" s="9"/>
      <c r="O7" s="9"/>
      <c r="P7" s="9"/>
      <c r="Q7" s="9"/>
      <c r="R7" s="9"/>
      <c r="S7" s="9"/>
      <c r="T7" s="9"/>
      <c r="U7" s="9"/>
      <c r="V7" s="9"/>
      <c r="W7" s="9"/>
      <c r="X7" s="9"/>
      <c r="Y7" s="9"/>
      <c r="Z7" s="9"/>
      <c r="AA7" s="9"/>
      <c r="AB7" s="9"/>
      <c r="AC7" s="9"/>
      <c r="AD7" s="9"/>
      <c r="AE7" s="9"/>
      <c r="AF7" s="9"/>
      <c r="AG7" s="9"/>
    </row>
    <row r="8" spans="1:33" ht="17.25" customHeight="1" x14ac:dyDescent="0.25">
      <c r="A8" s="2"/>
      <c r="B8" s="21"/>
      <c r="C8" s="33">
        <v>1</v>
      </c>
      <c r="D8" s="445"/>
      <c r="E8" s="445"/>
      <c r="F8" s="445"/>
      <c r="G8" s="445"/>
      <c r="H8" s="445"/>
      <c r="I8" s="445"/>
      <c r="J8" s="445"/>
      <c r="K8" s="3"/>
      <c r="L8" s="3"/>
      <c r="M8" s="2"/>
      <c r="N8" s="9"/>
      <c r="O8" s="9"/>
      <c r="P8" s="9"/>
      <c r="Q8" s="9"/>
      <c r="R8" s="9"/>
      <c r="S8" s="9"/>
      <c r="T8" s="9"/>
      <c r="U8" s="9"/>
      <c r="V8" s="9"/>
      <c r="W8" s="9"/>
      <c r="X8" s="9"/>
      <c r="Y8" s="9"/>
      <c r="Z8" s="9"/>
      <c r="AA8" s="9"/>
      <c r="AB8" s="9"/>
      <c r="AC8" s="9"/>
      <c r="AD8" s="9"/>
      <c r="AE8" s="9"/>
      <c r="AF8" s="9"/>
      <c r="AG8" s="9"/>
    </row>
    <row r="9" spans="1:33" ht="17.25" customHeight="1" x14ac:dyDescent="0.25">
      <c r="A9" s="2"/>
      <c r="B9" s="21"/>
      <c r="C9" s="33">
        <v>2</v>
      </c>
      <c r="D9" s="445"/>
      <c r="E9" s="445"/>
      <c r="F9" s="445"/>
      <c r="G9" s="445"/>
      <c r="H9" s="445"/>
      <c r="I9" s="445"/>
      <c r="J9" s="445"/>
      <c r="K9" s="3"/>
      <c r="L9" s="3"/>
      <c r="M9" s="2"/>
      <c r="N9" s="9"/>
      <c r="O9" s="9"/>
      <c r="P9" s="9"/>
      <c r="Q9" s="9"/>
      <c r="R9" s="9"/>
      <c r="S9" s="9"/>
      <c r="T9" s="9"/>
      <c r="U9" s="9"/>
      <c r="V9" s="9"/>
      <c r="W9" s="9"/>
      <c r="X9" s="9"/>
      <c r="Y9" s="9"/>
      <c r="Z9" s="9"/>
      <c r="AA9" s="9"/>
      <c r="AB9" s="9"/>
      <c r="AC9" s="9"/>
      <c r="AD9" s="9"/>
      <c r="AE9" s="9"/>
      <c r="AF9" s="9"/>
      <c r="AG9" s="9"/>
    </row>
    <row r="10" spans="1:33" ht="17.25" customHeight="1" x14ac:dyDescent="0.25">
      <c r="A10" s="2"/>
      <c r="B10" s="21"/>
      <c r="C10" s="33">
        <v>3</v>
      </c>
      <c r="D10" s="445"/>
      <c r="E10" s="445"/>
      <c r="F10" s="445"/>
      <c r="G10" s="445"/>
      <c r="H10" s="445"/>
      <c r="I10" s="445"/>
      <c r="J10" s="445"/>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x14ac:dyDescent="0.25">
      <c r="A11" s="2"/>
      <c r="B11" s="21"/>
      <c r="C11" s="33">
        <v>4</v>
      </c>
      <c r="D11" s="445"/>
      <c r="E11" s="445"/>
      <c r="F11" s="445"/>
      <c r="G11" s="445"/>
      <c r="H11" s="445"/>
      <c r="I11" s="445"/>
      <c r="J11" s="445"/>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x14ac:dyDescent="0.25">
      <c r="A12" s="2"/>
      <c r="B12" s="21"/>
      <c r="C12" s="33">
        <v>5</v>
      </c>
      <c r="D12" s="445"/>
      <c r="E12" s="445"/>
      <c r="F12" s="445"/>
      <c r="G12" s="445"/>
      <c r="H12" s="445"/>
      <c r="I12" s="445"/>
      <c r="J12" s="445"/>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x14ac:dyDescent="0.25">
      <c r="A13" s="2"/>
      <c r="B13" s="21"/>
      <c r="C13" s="33">
        <v>6</v>
      </c>
      <c r="D13" s="445"/>
      <c r="E13" s="445"/>
      <c r="F13" s="445"/>
      <c r="G13" s="445"/>
      <c r="H13" s="445"/>
      <c r="I13" s="445"/>
      <c r="J13" s="445"/>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x14ac:dyDescent="0.25">
      <c r="A14" s="2"/>
      <c r="B14" s="21"/>
      <c r="C14" s="33">
        <v>7</v>
      </c>
      <c r="D14" s="445"/>
      <c r="E14" s="445"/>
      <c r="F14" s="445"/>
      <c r="G14" s="445"/>
      <c r="H14" s="445"/>
      <c r="I14" s="445"/>
      <c r="J14" s="445"/>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x14ac:dyDescent="0.25">
      <c r="A15" s="2"/>
      <c r="B15" s="21"/>
      <c r="C15" s="33">
        <v>8</v>
      </c>
      <c r="D15" s="445"/>
      <c r="E15" s="445"/>
      <c r="F15" s="445"/>
      <c r="G15" s="445"/>
      <c r="H15" s="445"/>
      <c r="I15" s="445"/>
      <c r="J15" s="445"/>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x14ac:dyDescent="0.25">
      <c r="A16" s="2"/>
      <c r="B16" s="21"/>
      <c r="C16" s="33">
        <v>9</v>
      </c>
      <c r="D16" s="445"/>
      <c r="E16" s="445"/>
      <c r="F16" s="445"/>
      <c r="G16" s="445"/>
      <c r="H16" s="445"/>
      <c r="I16" s="445"/>
      <c r="J16" s="445"/>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x14ac:dyDescent="0.25">
      <c r="A17" s="2"/>
      <c r="B17" s="21"/>
      <c r="C17" s="33">
        <v>10</v>
      </c>
      <c r="D17" s="445"/>
      <c r="E17" s="445"/>
      <c r="F17" s="445"/>
      <c r="G17" s="445"/>
      <c r="H17" s="445"/>
      <c r="I17" s="445"/>
      <c r="J17" s="445"/>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x14ac:dyDescent="0.25">
      <c r="A18" s="2"/>
      <c r="B18" s="21"/>
      <c r="C18" s="33">
        <v>11</v>
      </c>
      <c r="D18" s="445"/>
      <c r="E18" s="445"/>
      <c r="F18" s="445"/>
      <c r="G18" s="445"/>
      <c r="H18" s="445"/>
      <c r="I18" s="445"/>
      <c r="J18" s="445"/>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x14ac:dyDescent="0.25">
      <c r="A19" s="2"/>
      <c r="B19" s="21"/>
      <c r="C19" s="33">
        <v>12</v>
      </c>
      <c r="D19" s="445"/>
      <c r="E19" s="445"/>
      <c r="F19" s="445"/>
      <c r="G19" s="445"/>
      <c r="H19" s="445"/>
      <c r="I19" s="445"/>
      <c r="J19" s="445"/>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x14ac:dyDescent="0.25">
      <c r="A20" s="2"/>
      <c r="B20" s="21"/>
      <c r="C20" s="33">
        <v>13</v>
      </c>
      <c r="D20" s="445"/>
      <c r="E20" s="445"/>
      <c r="F20" s="445"/>
      <c r="G20" s="445"/>
      <c r="H20" s="445"/>
      <c r="I20" s="445"/>
      <c r="J20" s="445"/>
      <c r="K20" s="3"/>
      <c r="L20" s="3"/>
      <c r="M20" s="2"/>
      <c r="N20" s="9"/>
      <c r="O20" s="9"/>
      <c r="P20" s="9"/>
      <c r="Q20" s="9"/>
      <c r="R20" s="9"/>
      <c r="S20" s="9"/>
      <c r="T20" s="9"/>
      <c r="U20" s="9"/>
      <c r="V20" s="9"/>
      <c r="W20" s="9"/>
      <c r="X20" s="9"/>
      <c r="Y20" s="9"/>
      <c r="Z20" s="9"/>
      <c r="AA20" s="9"/>
      <c r="AB20" s="9"/>
      <c r="AC20" s="9"/>
      <c r="AD20" s="9"/>
      <c r="AE20" s="9"/>
      <c r="AF20" s="9"/>
      <c r="AG20" s="9"/>
    </row>
    <row r="21" spans="1:33" x14ac:dyDescent="0.25">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x14ac:dyDescent="0.25">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x14ac:dyDescent="0.25">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x14ac:dyDescent="0.2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x14ac:dyDescent="0.2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x14ac:dyDescent="0.2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x14ac:dyDescent="0.2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x14ac:dyDescent="0.2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x14ac:dyDescent="0.2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x14ac:dyDescent="0.2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x14ac:dyDescent="0.2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x14ac:dyDescent="0.2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x14ac:dyDescent="0.2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x14ac:dyDescent="0.2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x14ac:dyDescent="0.2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x14ac:dyDescent="0.2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x14ac:dyDescent="0.2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x14ac:dyDescent="0.2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x14ac:dyDescent="0.2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x14ac:dyDescent="0.2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x14ac:dyDescent="0.2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x14ac:dyDescent="0.2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x14ac:dyDescent="0.2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x14ac:dyDescent="0.2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x14ac:dyDescent="0.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x14ac:dyDescent="0.2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x14ac:dyDescent="0.2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x14ac:dyDescent="0.2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x14ac:dyDescent="0.2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x14ac:dyDescent="0.2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x14ac:dyDescent="0.2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x14ac:dyDescent="0.2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x14ac:dyDescent="0.2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x14ac:dyDescent="0.2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x14ac:dyDescent="0.2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x14ac:dyDescent="0.2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x14ac:dyDescent="0.2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x14ac:dyDescent="0.2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x14ac:dyDescent="0.2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x14ac:dyDescent="0.2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x14ac:dyDescent="0.2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x14ac:dyDescent="0.2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x14ac:dyDescent="0.2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x14ac:dyDescent="0.2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x14ac:dyDescent="0.2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x14ac:dyDescent="0.2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x14ac:dyDescent="0.2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x14ac:dyDescent="0.2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6"/>
  <dimension ref="A1:T103"/>
  <sheetViews>
    <sheetView workbookViewId="0"/>
  </sheetViews>
  <sheetFormatPr defaultRowHeight="13.5" x14ac:dyDescent="0.2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x14ac:dyDescent="0.25">
      <c r="A1" s="154"/>
      <c r="B1" s="154"/>
      <c r="C1" s="154"/>
      <c r="D1" s="154"/>
      <c r="E1" s="154"/>
      <c r="F1" s="154"/>
      <c r="G1" s="89"/>
      <c r="H1" s="89"/>
      <c r="I1" s="89"/>
      <c r="J1" s="89"/>
      <c r="K1" s="89"/>
      <c r="L1" s="89"/>
      <c r="M1" s="89"/>
      <c r="N1" s="89"/>
      <c r="O1" s="89"/>
      <c r="P1" s="89"/>
      <c r="Q1" s="89"/>
      <c r="R1" s="89"/>
      <c r="S1" s="89"/>
      <c r="T1" s="89"/>
    </row>
    <row r="2" spans="1:20" ht="18.75" x14ac:dyDescent="0.3">
      <c r="A2" s="452" t="s">
        <v>243</v>
      </c>
      <c r="B2" s="452"/>
      <c r="C2" s="452"/>
      <c r="D2" s="452"/>
      <c r="E2" s="452"/>
      <c r="F2" s="154"/>
      <c r="G2" s="89"/>
      <c r="H2" s="89"/>
      <c r="I2" s="89"/>
      <c r="J2" s="89"/>
      <c r="K2" s="89"/>
      <c r="L2" s="89"/>
      <c r="M2" s="89"/>
      <c r="N2" s="89"/>
      <c r="O2" s="89"/>
      <c r="P2" s="89"/>
      <c r="Q2" s="89"/>
      <c r="R2" s="89"/>
      <c r="S2" s="89"/>
      <c r="T2" s="89"/>
    </row>
    <row r="3" spans="1:20" ht="18.75" x14ac:dyDescent="0.3">
      <c r="A3" s="155"/>
      <c r="B3" s="155"/>
      <c r="C3" s="155"/>
      <c r="D3" s="155"/>
      <c r="E3" s="155"/>
      <c r="F3" s="154"/>
      <c r="G3" s="89"/>
      <c r="H3" s="89"/>
      <c r="I3" s="89"/>
      <c r="J3" s="89"/>
      <c r="K3" s="89"/>
      <c r="L3" s="89"/>
      <c r="M3" s="89"/>
      <c r="N3" s="89"/>
      <c r="O3" s="89"/>
      <c r="P3" s="89"/>
      <c r="Q3" s="89"/>
      <c r="R3" s="89"/>
      <c r="S3" s="89"/>
      <c r="T3" s="89"/>
    </row>
    <row r="4" spans="1:20" x14ac:dyDescent="0.25">
      <c r="A4" s="156"/>
      <c r="B4" s="156"/>
      <c r="C4" s="156"/>
      <c r="D4" s="156"/>
      <c r="E4" s="156"/>
      <c r="F4" s="154"/>
      <c r="G4" s="89"/>
      <c r="H4" s="89"/>
      <c r="I4" s="89"/>
      <c r="J4" s="89"/>
      <c r="K4" s="89"/>
      <c r="L4" s="89"/>
      <c r="M4" s="89"/>
      <c r="N4" s="89"/>
      <c r="O4" s="89"/>
      <c r="P4" s="89"/>
      <c r="Q4" s="89"/>
      <c r="R4" s="89"/>
      <c r="S4" s="89"/>
      <c r="T4" s="89"/>
    </row>
    <row r="5" spans="1:20" ht="15" x14ac:dyDescent="0.25">
      <c r="A5" s="157" t="s">
        <v>244</v>
      </c>
      <c r="B5" s="156"/>
      <c r="C5" s="156"/>
      <c r="D5" s="156"/>
      <c r="E5" s="156"/>
      <c r="F5" s="154"/>
      <c r="G5" s="89"/>
      <c r="H5" s="89"/>
      <c r="I5" s="89"/>
      <c r="J5" s="89"/>
      <c r="K5" s="89"/>
      <c r="L5" s="89"/>
      <c r="M5" s="89"/>
      <c r="N5" s="89"/>
      <c r="O5" s="89"/>
      <c r="P5" s="89"/>
      <c r="Q5" s="89"/>
      <c r="R5" s="89"/>
      <c r="S5" s="89"/>
      <c r="T5" s="89"/>
    </row>
    <row r="6" spans="1:20" x14ac:dyDescent="0.25">
      <c r="A6" s="156"/>
      <c r="B6" s="156"/>
      <c r="C6" s="156"/>
      <c r="D6" s="156"/>
      <c r="E6" s="156"/>
      <c r="F6" s="154"/>
      <c r="G6" s="89"/>
      <c r="H6" s="89"/>
      <c r="I6" s="89"/>
      <c r="J6" s="89"/>
      <c r="K6" s="89"/>
      <c r="L6" s="89"/>
      <c r="M6" s="89"/>
      <c r="N6" s="89"/>
      <c r="O6" s="89"/>
      <c r="P6" s="89"/>
      <c r="Q6" s="89"/>
      <c r="R6" s="89"/>
      <c r="S6" s="89"/>
      <c r="T6" s="89"/>
    </row>
    <row r="7" spans="1:20" ht="45" x14ac:dyDescent="0.25">
      <c r="A7" s="456" t="s">
        <v>245</v>
      </c>
      <c r="B7" s="456"/>
      <c r="C7" s="158" t="s">
        <v>246</v>
      </c>
      <c r="D7" s="158" t="s">
        <v>247</v>
      </c>
      <c r="E7" s="158" t="s">
        <v>248</v>
      </c>
      <c r="F7" s="154"/>
      <c r="G7" s="89"/>
      <c r="H7" s="89"/>
      <c r="I7" s="89"/>
      <c r="J7" s="89"/>
      <c r="K7" s="89"/>
      <c r="L7" s="89"/>
      <c r="M7" s="89"/>
      <c r="N7" s="89"/>
      <c r="O7" s="89"/>
      <c r="P7" s="89"/>
      <c r="Q7" s="89"/>
      <c r="R7" s="89"/>
      <c r="S7" s="89"/>
      <c r="T7" s="89"/>
    </row>
    <row r="8" spans="1:20" ht="17.25" customHeight="1" x14ac:dyDescent="0.25">
      <c r="A8" s="454"/>
      <c r="B8" s="455"/>
      <c r="C8" s="159"/>
      <c r="D8" s="159"/>
      <c r="E8" s="159"/>
      <c r="F8" s="154"/>
      <c r="G8" s="89"/>
      <c r="H8" s="89"/>
      <c r="I8" s="89"/>
      <c r="J8" s="89"/>
      <c r="K8" s="89"/>
      <c r="L8" s="89"/>
      <c r="M8" s="89"/>
      <c r="N8" s="89"/>
      <c r="O8" s="89"/>
      <c r="P8" s="89"/>
      <c r="Q8" s="89"/>
      <c r="R8" s="89"/>
      <c r="S8" s="89"/>
      <c r="T8" s="89"/>
    </row>
    <row r="9" spans="1:20" ht="17.25" customHeight="1" x14ac:dyDescent="0.25">
      <c r="A9" s="448"/>
      <c r="B9" s="449"/>
      <c r="C9" s="160"/>
      <c r="D9" s="160"/>
      <c r="E9" s="160" t="s">
        <v>249</v>
      </c>
      <c r="F9" s="154"/>
      <c r="G9" s="89"/>
      <c r="H9" s="89"/>
      <c r="I9" s="89"/>
      <c r="J9" s="89"/>
      <c r="K9" s="89"/>
      <c r="L9" s="89"/>
      <c r="M9" s="89"/>
      <c r="N9" s="89"/>
      <c r="O9" s="89"/>
      <c r="P9" s="89"/>
      <c r="Q9" s="89"/>
      <c r="R9" s="89"/>
      <c r="S9" s="89"/>
      <c r="T9" s="89"/>
    </row>
    <row r="10" spans="1:20" ht="17.25" customHeight="1" x14ac:dyDescent="0.25">
      <c r="A10" s="448"/>
      <c r="B10" s="449"/>
      <c r="C10" s="160"/>
      <c r="D10" s="160"/>
      <c r="E10" s="160" t="s">
        <v>240</v>
      </c>
      <c r="F10" s="154"/>
      <c r="G10" s="89"/>
      <c r="H10" s="89"/>
      <c r="I10" s="89"/>
      <c r="J10" s="89"/>
      <c r="K10" s="89"/>
      <c r="L10" s="89"/>
      <c r="M10" s="89"/>
      <c r="N10" s="89"/>
      <c r="O10" s="89"/>
      <c r="P10" s="89"/>
      <c r="Q10" s="89"/>
      <c r="R10" s="89"/>
      <c r="S10" s="89"/>
      <c r="T10" s="89"/>
    </row>
    <row r="11" spans="1:20" ht="17.25" customHeight="1" x14ac:dyDescent="0.25">
      <c r="A11" s="448"/>
      <c r="B11" s="449"/>
      <c r="C11" s="160"/>
      <c r="D11" s="160"/>
      <c r="E11" s="160"/>
      <c r="F11" s="154"/>
      <c r="G11" s="89"/>
      <c r="H11" s="89"/>
      <c r="I11" s="89"/>
      <c r="J11" s="89"/>
      <c r="K11" s="89"/>
      <c r="L11" s="89"/>
      <c r="M11" s="89"/>
      <c r="N11" s="89"/>
      <c r="O11" s="89"/>
      <c r="P11" s="89"/>
      <c r="Q11" s="89"/>
      <c r="R11" s="89"/>
      <c r="S11" s="89"/>
      <c r="T11" s="89"/>
    </row>
    <row r="12" spans="1:20" ht="17.25" customHeight="1" x14ac:dyDescent="0.25">
      <c r="A12" s="448"/>
      <c r="B12" s="449"/>
      <c r="C12" s="160"/>
      <c r="D12" s="160"/>
      <c r="E12" s="160" t="s">
        <v>250</v>
      </c>
      <c r="F12" s="154"/>
      <c r="G12" s="89"/>
      <c r="H12" s="89"/>
      <c r="I12" s="89"/>
      <c r="J12" s="89"/>
      <c r="K12" s="89"/>
      <c r="L12" s="89"/>
      <c r="M12" s="89"/>
      <c r="N12" s="89"/>
      <c r="O12" s="89"/>
      <c r="P12" s="89"/>
      <c r="Q12" s="89"/>
      <c r="R12" s="89"/>
      <c r="S12" s="89"/>
      <c r="T12" s="89"/>
    </row>
    <row r="13" spans="1:20" ht="17.25" customHeight="1" x14ac:dyDescent="0.25">
      <c r="A13" s="448"/>
      <c r="B13" s="449"/>
      <c r="C13" s="160"/>
      <c r="D13" s="160"/>
      <c r="E13" s="160" t="s">
        <v>251</v>
      </c>
      <c r="F13" s="154"/>
      <c r="G13" s="89"/>
      <c r="H13" s="89"/>
      <c r="I13" s="89"/>
      <c r="J13" s="89"/>
      <c r="K13" s="89"/>
      <c r="L13" s="89"/>
      <c r="M13" s="89"/>
      <c r="N13" s="89"/>
      <c r="O13" s="89"/>
      <c r="P13" s="89"/>
      <c r="Q13" s="89"/>
      <c r="R13" s="89"/>
      <c r="S13" s="89"/>
      <c r="T13" s="89"/>
    </row>
    <row r="14" spans="1:20" ht="17.25" customHeight="1" x14ac:dyDescent="0.25">
      <c r="A14" s="448"/>
      <c r="B14" s="449"/>
      <c r="C14" s="160"/>
      <c r="D14" s="160"/>
      <c r="E14" s="160"/>
      <c r="F14" s="154"/>
      <c r="G14" s="89"/>
      <c r="H14" s="89"/>
      <c r="I14" s="89"/>
      <c r="J14" s="89"/>
      <c r="K14" s="89"/>
      <c r="L14" s="89"/>
      <c r="M14" s="89"/>
      <c r="N14" s="89"/>
      <c r="O14" s="89"/>
      <c r="P14" s="89"/>
      <c r="Q14" s="89"/>
      <c r="R14" s="89"/>
      <c r="S14" s="89"/>
      <c r="T14" s="89"/>
    </row>
    <row r="15" spans="1:20" ht="17.25" customHeight="1" x14ac:dyDescent="0.25">
      <c r="A15" s="448"/>
      <c r="B15" s="449"/>
      <c r="C15" s="160"/>
      <c r="D15" s="160"/>
      <c r="E15" s="160" t="s">
        <v>252</v>
      </c>
      <c r="F15" s="154"/>
      <c r="G15" s="89"/>
      <c r="H15" s="89"/>
      <c r="I15" s="89"/>
      <c r="J15" s="89"/>
      <c r="K15" s="89"/>
      <c r="L15" s="89"/>
      <c r="M15" s="89"/>
      <c r="N15" s="89"/>
      <c r="O15" s="89"/>
      <c r="P15" s="89"/>
      <c r="Q15" s="89"/>
      <c r="R15" s="89"/>
      <c r="S15" s="89"/>
      <c r="T15" s="89"/>
    </row>
    <row r="16" spans="1:20" ht="17.25" customHeight="1" x14ac:dyDescent="0.25">
      <c r="A16" s="448"/>
      <c r="B16" s="449"/>
      <c r="C16" s="160"/>
      <c r="D16" s="160"/>
      <c r="E16" s="160"/>
      <c r="F16" s="154"/>
      <c r="G16" s="89"/>
      <c r="H16" s="89"/>
      <c r="I16" s="89"/>
      <c r="J16" s="89"/>
      <c r="K16" s="89"/>
      <c r="L16" s="89"/>
      <c r="M16" s="89"/>
      <c r="N16" s="89"/>
      <c r="O16" s="89"/>
      <c r="P16" s="89"/>
      <c r="Q16" s="89"/>
      <c r="R16" s="89"/>
      <c r="S16" s="89"/>
      <c r="T16" s="89"/>
    </row>
    <row r="17" spans="1:20" ht="17.25" customHeight="1" x14ac:dyDescent="0.25">
      <c r="A17" s="448"/>
      <c r="B17" s="449"/>
      <c r="C17" s="160"/>
      <c r="D17" s="160"/>
      <c r="E17" s="160" t="s">
        <v>250</v>
      </c>
      <c r="F17" s="154"/>
      <c r="G17" s="89"/>
      <c r="H17" s="89"/>
      <c r="I17" s="89"/>
      <c r="J17" s="89"/>
      <c r="K17" s="89"/>
      <c r="L17" s="89"/>
      <c r="M17" s="89"/>
      <c r="N17" s="89"/>
      <c r="O17" s="89"/>
      <c r="P17" s="89"/>
      <c r="Q17" s="89"/>
      <c r="R17" s="89"/>
      <c r="S17" s="89"/>
      <c r="T17" s="89"/>
    </row>
    <row r="18" spans="1:20" ht="17.25" customHeight="1" x14ac:dyDescent="0.25">
      <c r="A18" s="450"/>
      <c r="B18" s="451"/>
      <c r="C18" s="161"/>
      <c r="D18" s="161"/>
      <c r="E18" s="161"/>
      <c r="F18" s="154"/>
      <c r="G18" s="89"/>
      <c r="H18" s="89"/>
      <c r="I18" s="89"/>
      <c r="J18" s="89"/>
      <c r="K18" s="89"/>
      <c r="L18" s="89"/>
      <c r="M18" s="89"/>
      <c r="N18" s="89"/>
      <c r="O18" s="89"/>
      <c r="P18" s="89"/>
      <c r="Q18" s="89"/>
      <c r="R18" s="89"/>
      <c r="S18" s="89"/>
      <c r="T18" s="89"/>
    </row>
    <row r="19" spans="1:20" ht="17.25" customHeight="1" x14ac:dyDescent="0.25">
      <c r="A19" s="454"/>
      <c r="B19" s="455"/>
      <c r="C19" s="159"/>
      <c r="D19" s="159"/>
      <c r="E19" s="159"/>
      <c r="F19" s="154"/>
      <c r="G19" s="89"/>
      <c r="H19" s="89"/>
      <c r="I19" s="89"/>
      <c r="J19" s="89"/>
      <c r="K19" s="89"/>
      <c r="L19" s="89"/>
      <c r="M19" s="89"/>
      <c r="N19" s="89"/>
      <c r="O19" s="89"/>
      <c r="P19" s="89"/>
      <c r="Q19" s="89"/>
      <c r="R19" s="89"/>
      <c r="S19" s="89"/>
      <c r="T19" s="89"/>
    </row>
    <row r="20" spans="1:20" ht="17.25" customHeight="1" x14ac:dyDescent="0.25">
      <c r="A20" s="448"/>
      <c r="B20" s="449"/>
      <c r="C20" s="160"/>
      <c r="D20" s="160"/>
      <c r="E20" s="160" t="s">
        <v>249</v>
      </c>
      <c r="F20" s="154"/>
      <c r="G20" s="89"/>
      <c r="H20" s="89"/>
      <c r="I20" s="89"/>
      <c r="J20" s="89"/>
      <c r="K20" s="89"/>
      <c r="L20" s="89"/>
      <c r="M20" s="89"/>
      <c r="N20" s="89"/>
      <c r="O20" s="89"/>
      <c r="P20" s="89"/>
      <c r="Q20" s="89"/>
      <c r="R20" s="89"/>
      <c r="S20" s="89"/>
      <c r="T20" s="89"/>
    </row>
    <row r="21" spans="1:20" ht="17.25" customHeight="1" x14ac:dyDescent="0.25">
      <c r="A21" s="448"/>
      <c r="B21" s="449"/>
      <c r="C21" s="160"/>
      <c r="D21" s="160"/>
      <c r="E21" s="160" t="s">
        <v>240</v>
      </c>
      <c r="F21" s="154"/>
      <c r="G21" s="89"/>
      <c r="H21" s="89"/>
      <c r="I21" s="89"/>
      <c r="J21" s="89"/>
      <c r="K21" s="89"/>
      <c r="L21" s="89"/>
      <c r="M21" s="89"/>
      <c r="N21" s="89"/>
      <c r="O21" s="89"/>
      <c r="P21" s="89"/>
      <c r="Q21" s="89"/>
      <c r="R21" s="89"/>
      <c r="S21" s="89"/>
      <c r="T21" s="89"/>
    </row>
    <row r="22" spans="1:20" ht="17.25" customHeight="1" x14ac:dyDescent="0.25">
      <c r="A22" s="448"/>
      <c r="B22" s="449"/>
      <c r="C22" s="160"/>
      <c r="D22" s="160"/>
      <c r="E22" s="160"/>
      <c r="F22" s="154"/>
      <c r="G22" s="89"/>
      <c r="H22" s="89"/>
      <c r="I22" s="89"/>
      <c r="J22" s="89"/>
      <c r="K22" s="89"/>
      <c r="L22" s="89"/>
      <c r="M22" s="89"/>
      <c r="N22" s="89"/>
      <c r="O22" s="89"/>
      <c r="P22" s="89"/>
      <c r="Q22" s="89"/>
      <c r="R22" s="89"/>
      <c r="S22" s="89"/>
      <c r="T22" s="89"/>
    </row>
    <row r="23" spans="1:20" ht="17.25" customHeight="1" x14ac:dyDescent="0.25">
      <c r="A23" s="448"/>
      <c r="B23" s="449"/>
      <c r="C23" s="160"/>
      <c r="D23" s="160"/>
      <c r="E23" s="160" t="s">
        <v>250</v>
      </c>
      <c r="F23" s="154"/>
      <c r="G23" s="89"/>
      <c r="H23" s="89"/>
      <c r="I23" s="89"/>
      <c r="J23" s="89"/>
      <c r="K23" s="89"/>
      <c r="L23" s="89"/>
      <c r="M23" s="89"/>
      <c r="N23" s="89"/>
      <c r="O23" s="89"/>
      <c r="P23" s="89"/>
      <c r="Q23" s="89"/>
      <c r="R23" s="89"/>
      <c r="S23" s="89"/>
      <c r="T23" s="89"/>
    </row>
    <row r="24" spans="1:20" ht="17.25" customHeight="1" x14ac:dyDescent="0.25">
      <c r="A24" s="448"/>
      <c r="B24" s="449"/>
      <c r="C24" s="160"/>
      <c r="D24" s="160"/>
      <c r="E24" s="160" t="s">
        <v>251</v>
      </c>
      <c r="F24" s="154"/>
      <c r="G24" s="89"/>
      <c r="H24" s="89"/>
      <c r="I24" s="89"/>
      <c r="J24" s="89"/>
      <c r="K24" s="89"/>
      <c r="L24" s="89"/>
      <c r="M24" s="89"/>
      <c r="N24" s="89"/>
      <c r="O24" s="89"/>
      <c r="P24" s="89"/>
      <c r="Q24" s="89"/>
      <c r="R24" s="89"/>
      <c r="S24" s="89"/>
      <c r="T24" s="89"/>
    </row>
    <row r="25" spans="1:20" ht="17.25" customHeight="1" x14ac:dyDescent="0.25">
      <c r="A25" s="448"/>
      <c r="B25" s="449"/>
      <c r="C25" s="160"/>
      <c r="D25" s="160"/>
      <c r="E25" s="160"/>
      <c r="F25" s="154"/>
      <c r="G25" s="89"/>
      <c r="H25" s="89"/>
      <c r="I25" s="89"/>
      <c r="J25" s="89"/>
      <c r="K25" s="89"/>
      <c r="L25" s="89"/>
      <c r="M25" s="89"/>
      <c r="N25" s="89"/>
      <c r="O25" s="89"/>
      <c r="P25" s="89"/>
      <c r="Q25" s="89"/>
      <c r="R25" s="89"/>
      <c r="S25" s="89"/>
      <c r="T25" s="89"/>
    </row>
    <row r="26" spans="1:20" ht="17.25" customHeight="1" x14ac:dyDescent="0.25">
      <c r="A26" s="448"/>
      <c r="B26" s="449"/>
      <c r="C26" s="160"/>
      <c r="D26" s="160"/>
      <c r="E26" s="160" t="s">
        <v>252</v>
      </c>
      <c r="F26" s="154"/>
      <c r="G26" s="89"/>
      <c r="H26" s="89"/>
      <c r="I26" s="89"/>
      <c r="J26" s="89"/>
      <c r="K26" s="89"/>
      <c r="L26" s="89"/>
      <c r="M26" s="89"/>
      <c r="N26" s="89"/>
      <c r="O26" s="89"/>
      <c r="P26" s="89"/>
      <c r="Q26" s="89"/>
      <c r="R26" s="89"/>
      <c r="S26" s="89"/>
      <c r="T26" s="89"/>
    </row>
    <row r="27" spans="1:20" ht="17.25" customHeight="1" x14ac:dyDescent="0.25">
      <c r="A27" s="448"/>
      <c r="B27" s="449"/>
      <c r="C27" s="160"/>
      <c r="D27" s="160"/>
      <c r="E27" s="160"/>
      <c r="F27" s="154"/>
      <c r="G27" s="89"/>
      <c r="H27" s="89"/>
      <c r="I27" s="89"/>
      <c r="J27" s="89"/>
      <c r="K27" s="89"/>
      <c r="L27" s="89"/>
      <c r="M27" s="89"/>
      <c r="N27" s="89"/>
      <c r="O27" s="89"/>
      <c r="P27" s="89"/>
      <c r="Q27" s="89"/>
      <c r="R27" s="89"/>
      <c r="S27" s="89"/>
      <c r="T27" s="89"/>
    </row>
    <row r="28" spans="1:20" ht="17.25" customHeight="1" x14ac:dyDescent="0.25">
      <c r="A28" s="448"/>
      <c r="B28" s="449"/>
      <c r="C28" s="160"/>
      <c r="D28" s="160"/>
      <c r="E28" s="160" t="s">
        <v>250</v>
      </c>
      <c r="F28" s="154"/>
      <c r="G28" s="89"/>
      <c r="H28" s="89"/>
      <c r="I28" s="89"/>
      <c r="J28" s="89"/>
      <c r="K28" s="89"/>
      <c r="L28" s="89"/>
      <c r="M28" s="89"/>
      <c r="N28" s="89"/>
      <c r="O28" s="89"/>
      <c r="P28" s="89"/>
      <c r="Q28" s="89"/>
      <c r="R28" s="89"/>
      <c r="S28" s="89"/>
      <c r="T28" s="89"/>
    </row>
    <row r="29" spans="1:20" ht="17.25" customHeight="1" x14ac:dyDescent="0.25">
      <c r="A29" s="450"/>
      <c r="B29" s="451"/>
      <c r="C29" s="161"/>
      <c r="D29" s="161"/>
      <c r="E29" s="161"/>
      <c r="F29" s="154"/>
      <c r="G29" s="89"/>
      <c r="H29" s="89"/>
      <c r="I29" s="89"/>
      <c r="J29" s="89"/>
      <c r="K29" s="89"/>
      <c r="L29" s="89"/>
      <c r="M29" s="89"/>
      <c r="N29" s="89"/>
      <c r="O29" s="89"/>
      <c r="P29" s="89"/>
      <c r="Q29" s="89"/>
      <c r="R29" s="89"/>
      <c r="S29" s="89"/>
      <c r="T29" s="89"/>
    </row>
    <row r="30" spans="1:20" ht="17.25" customHeight="1" x14ac:dyDescent="0.25">
      <c r="A30" s="454"/>
      <c r="B30" s="455"/>
      <c r="C30" s="159"/>
      <c r="D30" s="159"/>
      <c r="E30" s="159"/>
      <c r="F30" s="154"/>
      <c r="G30" s="89"/>
      <c r="H30" s="89"/>
      <c r="I30" s="89"/>
      <c r="J30" s="89"/>
      <c r="K30" s="89"/>
      <c r="L30" s="89"/>
      <c r="M30" s="89"/>
      <c r="N30" s="89"/>
      <c r="O30" s="89"/>
      <c r="P30" s="89"/>
      <c r="Q30" s="89"/>
      <c r="R30" s="89"/>
      <c r="S30" s="89"/>
      <c r="T30" s="89"/>
    </row>
    <row r="31" spans="1:20" ht="17.25" customHeight="1" x14ac:dyDescent="0.25">
      <c r="A31" s="448"/>
      <c r="B31" s="449"/>
      <c r="C31" s="160"/>
      <c r="D31" s="160"/>
      <c r="E31" s="160" t="s">
        <v>249</v>
      </c>
      <c r="F31" s="154"/>
      <c r="G31" s="89"/>
      <c r="H31" s="89"/>
      <c r="I31" s="89"/>
      <c r="J31" s="89"/>
      <c r="K31" s="89"/>
      <c r="L31" s="89"/>
      <c r="M31" s="89"/>
      <c r="N31" s="89"/>
      <c r="O31" s="89"/>
      <c r="P31" s="89"/>
      <c r="Q31" s="89"/>
      <c r="R31" s="89"/>
      <c r="S31" s="89"/>
      <c r="T31" s="89"/>
    </row>
    <row r="32" spans="1:20" ht="17.25" customHeight="1" x14ac:dyDescent="0.25">
      <c r="A32" s="448"/>
      <c r="B32" s="449"/>
      <c r="C32" s="160"/>
      <c r="D32" s="160"/>
      <c r="E32" s="160" t="s">
        <v>240</v>
      </c>
      <c r="F32" s="154"/>
      <c r="G32" s="89"/>
      <c r="H32" s="89"/>
      <c r="I32" s="89"/>
      <c r="J32" s="89"/>
      <c r="K32" s="89"/>
      <c r="L32" s="89"/>
      <c r="M32" s="89"/>
      <c r="N32" s="89"/>
      <c r="O32" s="89"/>
      <c r="P32" s="89"/>
      <c r="Q32" s="89"/>
      <c r="R32" s="89"/>
      <c r="S32" s="89"/>
      <c r="T32" s="89"/>
    </row>
    <row r="33" spans="1:20" ht="17.25" customHeight="1" x14ac:dyDescent="0.25">
      <c r="A33" s="448"/>
      <c r="B33" s="449"/>
      <c r="C33" s="160"/>
      <c r="D33" s="160"/>
      <c r="E33" s="160"/>
      <c r="F33" s="154"/>
      <c r="G33" s="89"/>
      <c r="H33" s="89"/>
      <c r="I33" s="89"/>
      <c r="J33" s="89"/>
      <c r="K33" s="89"/>
      <c r="L33" s="89"/>
      <c r="M33" s="89"/>
      <c r="N33" s="89"/>
      <c r="O33" s="89"/>
      <c r="P33" s="89"/>
      <c r="Q33" s="89"/>
      <c r="R33" s="89"/>
      <c r="S33" s="89"/>
      <c r="T33" s="89"/>
    </row>
    <row r="34" spans="1:20" ht="17.25" customHeight="1" x14ac:dyDescent="0.25">
      <c r="A34" s="448"/>
      <c r="B34" s="449"/>
      <c r="C34" s="160"/>
      <c r="D34" s="160"/>
      <c r="E34" s="160" t="s">
        <v>250</v>
      </c>
      <c r="F34" s="154"/>
      <c r="G34" s="89"/>
      <c r="H34" s="89"/>
      <c r="I34" s="89"/>
      <c r="J34" s="89"/>
      <c r="K34" s="89"/>
      <c r="L34" s="89"/>
      <c r="M34" s="89"/>
      <c r="N34" s="89"/>
      <c r="O34" s="89"/>
      <c r="P34" s="89"/>
      <c r="Q34" s="89"/>
      <c r="R34" s="89"/>
      <c r="S34" s="89"/>
      <c r="T34" s="89"/>
    </row>
    <row r="35" spans="1:20" ht="17.25" customHeight="1" x14ac:dyDescent="0.25">
      <c r="A35" s="448"/>
      <c r="B35" s="449"/>
      <c r="C35" s="160"/>
      <c r="D35" s="160"/>
      <c r="E35" s="160" t="s">
        <v>251</v>
      </c>
      <c r="F35" s="154"/>
      <c r="G35" s="89"/>
      <c r="H35" s="89"/>
      <c r="I35" s="89"/>
      <c r="J35" s="89"/>
      <c r="K35" s="89"/>
      <c r="L35" s="89"/>
      <c r="M35" s="89"/>
      <c r="N35" s="89"/>
      <c r="O35" s="89"/>
      <c r="P35" s="89"/>
      <c r="Q35" s="89"/>
      <c r="R35" s="89"/>
      <c r="S35" s="89"/>
      <c r="T35" s="89"/>
    </row>
    <row r="36" spans="1:20" ht="17.25" customHeight="1" x14ac:dyDescent="0.25">
      <c r="A36" s="448"/>
      <c r="B36" s="449"/>
      <c r="C36" s="160"/>
      <c r="D36" s="160"/>
      <c r="E36" s="160"/>
      <c r="F36" s="154"/>
      <c r="G36" s="89"/>
      <c r="H36" s="89"/>
      <c r="I36" s="89"/>
      <c r="J36" s="89"/>
      <c r="K36" s="89"/>
      <c r="L36" s="89"/>
      <c r="M36" s="89"/>
      <c r="N36" s="89"/>
      <c r="O36" s="89"/>
      <c r="P36" s="89"/>
      <c r="Q36" s="89"/>
      <c r="R36" s="89"/>
      <c r="S36" s="89"/>
      <c r="T36" s="89"/>
    </row>
    <row r="37" spans="1:20" ht="17.25" customHeight="1" x14ac:dyDescent="0.25">
      <c r="A37" s="448"/>
      <c r="B37" s="449"/>
      <c r="C37" s="160"/>
      <c r="D37" s="160"/>
      <c r="E37" s="160" t="s">
        <v>252</v>
      </c>
      <c r="F37" s="154"/>
      <c r="G37" s="89"/>
      <c r="H37" s="89"/>
      <c r="I37" s="89"/>
      <c r="J37" s="89"/>
      <c r="K37" s="89"/>
      <c r="L37" s="89"/>
      <c r="M37" s="89"/>
      <c r="N37" s="89"/>
      <c r="O37" s="89"/>
      <c r="P37" s="89"/>
      <c r="Q37" s="89"/>
      <c r="R37" s="89"/>
      <c r="S37" s="89"/>
      <c r="T37" s="89"/>
    </row>
    <row r="38" spans="1:20" ht="17.25" customHeight="1" x14ac:dyDescent="0.25">
      <c r="A38" s="448"/>
      <c r="B38" s="449"/>
      <c r="C38" s="160"/>
      <c r="D38" s="160"/>
      <c r="E38" s="160"/>
      <c r="F38" s="154"/>
      <c r="G38" s="89"/>
      <c r="H38" s="89"/>
      <c r="I38" s="89"/>
      <c r="J38" s="89"/>
      <c r="K38" s="89"/>
      <c r="L38" s="89"/>
      <c r="M38" s="89"/>
      <c r="N38" s="89"/>
      <c r="O38" s="89"/>
      <c r="P38" s="89"/>
      <c r="Q38" s="89"/>
      <c r="R38" s="89"/>
      <c r="S38" s="89"/>
      <c r="T38" s="89"/>
    </row>
    <row r="39" spans="1:20" ht="17.25" customHeight="1" x14ac:dyDescent="0.25">
      <c r="A39" s="448"/>
      <c r="B39" s="449"/>
      <c r="C39" s="160"/>
      <c r="D39" s="160"/>
      <c r="E39" s="160" t="s">
        <v>250</v>
      </c>
      <c r="F39" s="154"/>
      <c r="G39" s="89"/>
      <c r="H39" s="89"/>
      <c r="I39" s="89"/>
      <c r="J39" s="89"/>
      <c r="K39" s="89"/>
      <c r="L39" s="89"/>
      <c r="M39" s="89"/>
      <c r="N39" s="89"/>
      <c r="O39" s="89"/>
      <c r="P39" s="89"/>
      <c r="Q39" s="89"/>
      <c r="R39" s="89"/>
      <c r="S39" s="89"/>
      <c r="T39" s="89"/>
    </row>
    <row r="40" spans="1:20" ht="17.25" customHeight="1" x14ac:dyDescent="0.25">
      <c r="A40" s="450"/>
      <c r="B40" s="451"/>
      <c r="C40" s="161"/>
      <c r="D40" s="161"/>
      <c r="E40" s="161"/>
      <c r="F40" s="154"/>
      <c r="G40" s="89"/>
      <c r="H40" s="89"/>
      <c r="I40" s="89"/>
      <c r="J40" s="89"/>
      <c r="K40" s="89"/>
      <c r="L40" s="89"/>
      <c r="M40" s="89"/>
      <c r="N40" s="89"/>
      <c r="O40" s="89"/>
      <c r="P40" s="89"/>
      <c r="Q40" s="89"/>
      <c r="R40" s="89"/>
      <c r="S40" s="89"/>
      <c r="T40" s="89"/>
    </row>
    <row r="41" spans="1:20" x14ac:dyDescent="0.25">
      <c r="A41" s="156"/>
      <c r="B41" s="156"/>
      <c r="C41" s="156"/>
      <c r="D41" s="156"/>
      <c r="E41" s="156"/>
      <c r="F41" s="154"/>
      <c r="G41" s="89"/>
      <c r="H41" s="89"/>
      <c r="I41" s="89"/>
      <c r="J41" s="89"/>
      <c r="K41" s="89"/>
      <c r="L41" s="89"/>
      <c r="M41" s="89"/>
      <c r="N41" s="89"/>
      <c r="O41" s="89"/>
      <c r="P41" s="89"/>
      <c r="Q41" s="89"/>
      <c r="R41" s="89"/>
      <c r="S41" s="89"/>
      <c r="T41" s="89"/>
    </row>
    <row r="42" spans="1:20" ht="18.75" x14ac:dyDescent="0.3">
      <c r="A42" s="452" t="s">
        <v>243</v>
      </c>
      <c r="B42" s="452"/>
      <c r="C42" s="452"/>
      <c r="D42" s="452"/>
      <c r="E42" s="452"/>
      <c r="F42" s="154"/>
      <c r="G42" s="89"/>
      <c r="H42" s="89"/>
      <c r="I42" s="89"/>
      <c r="J42" s="89"/>
      <c r="K42" s="89"/>
      <c r="L42" s="89"/>
      <c r="M42" s="89"/>
      <c r="N42" s="89"/>
      <c r="O42" s="89"/>
      <c r="P42" s="89"/>
      <c r="Q42" s="89"/>
      <c r="R42" s="89"/>
      <c r="S42" s="89"/>
      <c r="T42" s="89"/>
    </row>
    <row r="43" spans="1:20" x14ac:dyDescent="0.25">
      <c r="A43" s="156"/>
      <c r="B43" s="156"/>
      <c r="C43" s="156"/>
      <c r="D43" s="156"/>
      <c r="E43" s="156"/>
      <c r="F43" s="154"/>
      <c r="G43" s="89"/>
      <c r="H43" s="89"/>
      <c r="I43" s="89"/>
      <c r="J43" s="89"/>
      <c r="K43" s="89"/>
      <c r="L43" s="89"/>
      <c r="M43" s="89"/>
      <c r="N43" s="89"/>
      <c r="O43" s="89"/>
      <c r="P43" s="89"/>
      <c r="Q43" s="89"/>
      <c r="R43" s="89"/>
      <c r="S43" s="89"/>
      <c r="T43" s="89"/>
    </row>
    <row r="44" spans="1:20" ht="15" x14ac:dyDescent="0.25">
      <c r="A44" s="157" t="s">
        <v>244</v>
      </c>
      <c r="B44" s="156"/>
      <c r="C44" s="156"/>
      <c r="D44" s="156"/>
      <c r="E44" s="156"/>
      <c r="F44" s="154"/>
      <c r="G44" s="89"/>
      <c r="H44" s="89"/>
      <c r="I44" s="89"/>
      <c r="J44" s="89"/>
      <c r="K44" s="89"/>
      <c r="L44" s="89"/>
      <c r="M44" s="89"/>
      <c r="N44" s="89"/>
      <c r="O44" s="89"/>
      <c r="P44" s="89"/>
      <c r="Q44" s="89"/>
      <c r="R44" s="89"/>
      <c r="S44" s="89"/>
      <c r="T44" s="89"/>
    </row>
    <row r="45" spans="1:20" x14ac:dyDescent="0.25">
      <c r="A45" s="156"/>
      <c r="B45" s="156"/>
      <c r="C45" s="156"/>
      <c r="D45" s="156"/>
      <c r="E45" s="156"/>
      <c r="F45" s="154"/>
      <c r="G45" s="89"/>
      <c r="H45" s="89"/>
      <c r="I45" s="89"/>
      <c r="J45" s="89"/>
      <c r="K45" s="89"/>
      <c r="L45" s="89"/>
      <c r="M45" s="89"/>
      <c r="N45" s="89"/>
      <c r="O45" s="89"/>
      <c r="P45" s="89"/>
      <c r="Q45" s="89"/>
      <c r="R45" s="89"/>
      <c r="S45" s="89"/>
      <c r="T45" s="89"/>
    </row>
    <row r="46" spans="1:20" ht="15" x14ac:dyDescent="0.25">
      <c r="A46" s="162" t="s">
        <v>253</v>
      </c>
      <c r="B46" s="453" t="s">
        <v>254</v>
      </c>
      <c r="C46" s="453"/>
      <c r="D46" s="453"/>
      <c r="E46" s="453"/>
      <c r="F46" s="154"/>
      <c r="G46" s="89"/>
      <c r="H46" s="89"/>
      <c r="I46" s="89"/>
      <c r="J46" s="89"/>
      <c r="K46" s="89"/>
      <c r="L46" s="89"/>
      <c r="M46" s="89"/>
      <c r="N46" s="89"/>
      <c r="O46" s="89"/>
      <c r="P46" s="89"/>
      <c r="Q46" s="89"/>
      <c r="R46" s="89"/>
      <c r="S46" s="89"/>
      <c r="T46" s="89"/>
    </row>
    <row r="47" spans="1:20" ht="13.5" customHeight="1" x14ac:dyDescent="0.25">
      <c r="A47" s="159"/>
      <c r="B47" s="163"/>
      <c r="C47" s="163"/>
      <c r="D47" s="159"/>
      <c r="E47" s="159"/>
      <c r="F47" s="154"/>
      <c r="G47" s="89"/>
      <c r="H47" s="89"/>
      <c r="I47" s="89"/>
      <c r="J47" s="89"/>
      <c r="K47" s="89"/>
      <c r="L47" s="89"/>
      <c r="M47" s="89"/>
      <c r="N47" s="89"/>
      <c r="O47" s="89"/>
      <c r="P47" s="89"/>
      <c r="Q47" s="89"/>
      <c r="R47" s="89"/>
      <c r="S47" s="89"/>
      <c r="T47" s="89"/>
    </row>
    <row r="48" spans="1:20" ht="13.5" customHeight="1" x14ac:dyDescent="0.25">
      <c r="A48" s="164" t="s">
        <v>255</v>
      </c>
      <c r="B48" s="446" t="s">
        <v>199</v>
      </c>
      <c r="C48" s="446"/>
      <c r="D48" s="165"/>
      <c r="E48" s="160"/>
      <c r="F48" s="154"/>
      <c r="G48" s="89"/>
      <c r="H48" s="89"/>
      <c r="I48" s="89"/>
      <c r="J48" s="89"/>
      <c r="K48" s="89"/>
      <c r="L48" s="89"/>
      <c r="M48" s="89"/>
      <c r="N48" s="89"/>
      <c r="O48" s="89"/>
      <c r="P48" s="89"/>
      <c r="Q48" s="89"/>
      <c r="R48" s="89"/>
      <c r="S48" s="89"/>
      <c r="T48" s="89"/>
    </row>
    <row r="49" spans="1:20" ht="13.5" customHeight="1" x14ac:dyDescent="0.25">
      <c r="A49" s="164"/>
      <c r="B49" s="446" t="s">
        <v>256</v>
      </c>
      <c r="C49" s="446"/>
      <c r="D49" s="166"/>
      <c r="E49" s="160" t="s">
        <v>249</v>
      </c>
      <c r="F49" s="154"/>
      <c r="G49" s="89"/>
      <c r="H49" s="89"/>
      <c r="I49" s="89"/>
      <c r="J49" s="89"/>
      <c r="K49" s="89"/>
      <c r="L49" s="89"/>
      <c r="M49" s="89"/>
      <c r="N49" s="89"/>
      <c r="O49" s="89"/>
      <c r="P49" s="89"/>
      <c r="Q49" s="89"/>
      <c r="R49" s="89"/>
      <c r="S49" s="89"/>
      <c r="T49" s="89"/>
    </row>
    <row r="50" spans="1:20" ht="13.5" customHeight="1" x14ac:dyDescent="0.25">
      <c r="A50" s="164"/>
      <c r="B50" s="446" t="s">
        <v>30</v>
      </c>
      <c r="C50" s="446"/>
      <c r="D50" s="166"/>
      <c r="E50" s="160" t="s">
        <v>240</v>
      </c>
      <c r="F50" s="154"/>
      <c r="G50" s="89"/>
      <c r="H50" s="89"/>
      <c r="I50" s="89"/>
      <c r="J50" s="89"/>
      <c r="K50" s="89"/>
      <c r="L50" s="89"/>
      <c r="M50" s="89"/>
      <c r="N50" s="89"/>
      <c r="O50" s="89"/>
      <c r="P50" s="89"/>
      <c r="Q50" s="89"/>
      <c r="R50" s="89"/>
      <c r="S50" s="89"/>
      <c r="T50" s="89"/>
    </row>
    <row r="51" spans="1:20" ht="13.5" customHeight="1" x14ac:dyDescent="0.25">
      <c r="A51" s="164"/>
      <c r="B51" s="446" t="s">
        <v>2</v>
      </c>
      <c r="C51" s="446"/>
      <c r="D51" s="166"/>
      <c r="E51" s="160"/>
      <c r="F51" s="154"/>
      <c r="G51" s="89"/>
      <c r="H51" s="89"/>
      <c r="I51" s="89"/>
      <c r="J51" s="89"/>
      <c r="K51" s="89"/>
      <c r="L51" s="89"/>
      <c r="M51" s="89"/>
      <c r="N51" s="89"/>
      <c r="O51" s="89"/>
      <c r="P51" s="89"/>
      <c r="Q51" s="89"/>
      <c r="R51" s="89"/>
      <c r="S51" s="89"/>
      <c r="T51" s="89"/>
    </row>
    <row r="52" spans="1:20" ht="13.5" customHeight="1" x14ac:dyDescent="0.25">
      <c r="A52" s="164"/>
      <c r="B52" s="446" t="s">
        <v>257</v>
      </c>
      <c r="C52" s="446"/>
      <c r="D52" s="160"/>
      <c r="E52" s="160"/>
      <c r="F52" s="154"/>
      <c r="G52" s="89"/>
      <c r="H52" s="89"/>
      <c r="I52" s="89"/>
      <c r="J52" s="89"/>
      <c r="K52" s="89"/>
      <c r="L52" s="89"/>
      <c r="M52" s="89"/>
      <c r="N52" s="89"/>
      <c r="O52" s="89"/>
      <c r="P52" s="89"/>
      <c r="Q52" s="89"/>
      <c r="R52" s="89"/>
      <c r="S52" s="89"/>
      <c r="T52" s="89"/>
    </row>
    <row r="53" spans="1:20" ht="13.5" customHeight="1" x14ac:dyDescent="0.25">
      <c r="A53" s="164"/>
      <c r="B53" s="446" t="s">
        <v>258</v>
      </c>
      <c r="C53" s="446"/>
      <c r="D53" s="165"/>
      <c r="E53" s="160" t="s">
        <v>250</v>
      </c>
      <c r="F53" s="154"/>
      <c r="G53" s="89"/>
      <c r="H53" s="89"/>
      <c r="I53" s="89"/>
      <c r="J53" s="89"/>
      <c r="K53" s="89"/>
      <c r="L53" s="89"/>
      <c r="M53" s="89"/>
      <c r="N53" s="89"/>
      <c r="O53" s="89"/>
      <c r="P53" s="89"/>
      <c r="Q53" s="89"/>
      <c r="R53" s="89"/>
      <c r="S53" s="89"/>
      <c r="T53" s="89"/>
    </row>
    <row r="54" spans="1:20" ht="13.5" customHeight="1" x14ac:dyDescent="0.25">
      <c r="A54" s="164"/>
      <c r="B54" s="446" t="s">
        <v>259</v>
      </c>
      <c r="C54" s="446"/>
      <c r="D54" s="166"/>
      <c r="E54" s="160" t="s">
        <v>251</v>
      </c>
      <c r="F54" s="154"/>
      <c r="G54" s="89"/>
      <c r="H54" s="89"/>
      <c r="I54" s="89"/>
      <c r="J54" s="89"/>
      <c r="K54" s="89"/>
      <c r="L54" s="89"/>
      <c r="M54" s="89"/>
      <c r="N54" s="89"/>
      <c r="O54" s="89"/>
      <c r="P54" s="89"/>
      <c r="Q54" s="89"/>
      <c r="R54" s="89"/>
      <c r="S54" s="89"/>
      <c r="T54" s="89"/>
    </row>
    <row r="55" spans="1:20" ht="13.5" customHeight="1" x14ac:dyDescent="0.25">
      <c r="A55" s="164"/>
      <c r="B55" s="446" t="s">
        <v>260</v>
      </c>
      <c r="C55" s="446"/>
      <c r="D55" s="166"/>
      <c r="E55" s="160"/>
      <c r="F55" s="154"/>
      <c r="G55" s="89"/>
      <c r="H55" s="89"/>
      <c r="I55" s="89"/>
      <c r="J55" s="89"/>
      <c r="K55" s="89"/>
      <c r="L55" s="89"/>
      <c r="M55" s="89"/>
      <c r="N55" s="89"/>
      <c r="O55" s="89"/>
      <c r="P55" s="89"/>
      <c r="Q55" s="89"/>
      <c r="R55" s="89"/>
      <c r="S55" s="89"/>
      <c r="T55" s="89"/>
    </row>
    <row r="56" spans="1:20" ht="13.5" customHeight="1" x14ac:dyDescent="0.25">
      <c r="A56" s="167"/>
      <c r="B56" s="168"/>
      <c r="C56" s="168"/>
      <c r="D56" s="161"/>
      <c r="E56" s="161"/>
      <c r="F56" s="154"/>
      <c r="G56" s="89"/>
      <c r="H56" s="89"/>
      <c r="I56" s="89"/>
      <c r="J56" s="89"/>
      <c r="K56" s="89"/>
      <c r="L56" s="89"/>
      <c r="M56" s="89"/>
      <c r="N56" s="89"/>
      <c r="O56" s="89"/>
      <c r="P56" s="89"/>
      <c r="Q56" s="89"/>
      <c r="R56" s="89"/>
      <c r="S56" s="89"/>
      <c r="T56" s="89"/>
    </row>
    <row r="57" spans="1:20" ht="13.5" customHeight="1" x14ac:dyDescent="0.25">
      <c r="A57" s="169"/>
      <c r="B57" s="163"/>
      <c r="C57" s="163"/>
      <c r="D57" s="159"/>
      <c r="E57" s="159"/>
      <c r="F57" s="154"/>
      <c r="G57" s="89"/>
      <c r="H57" s="89"/>
      <c r="I57" s="89"/>
      <c r="J57" s="89"/>
      <c r="K57" s="89"/>
      <c r="L57" s="89"/>
      <c r="M57" s="89"/>
      <c r="N57" s="89"/>
      <c r="O57" s="89"/>
      <c r="P57" s="89"/>
      <c r="Q57" s="89"/>
      <c r="R57" s="89"/>
      <c r="S57" s="89"/>
      <c r="T57" s="89"/>
    </row>
    <row r="58" spans="1:20" ht="13.5" customHeight="1" x14ac:dyDescent="0.25">
      <c r="A58" s="164" t="s">
        <v>255</v>
      </c>
      <c r="B58" s="446" t="s">
        <v>199</v>
      </c>
      <c r="C58" s="446"/>
      <c r="D58" s="165"/>
      <c r="E58" s="160"/>
      <c r="F58" s="154"/>
      <c r="G58" s="89"/>
      <c r="H58" s="89"/>
      <c r="I58" s="89"/>
      <c r="J58" s="89"/>
      <c r="K58" s="89"/>
      <c r="L58" s="89"/>
      <c r="M58" s="89"/>
      <c r="N58" s="89"/>
      <c r="O58" s="89"/>
      <c r="P58" s="89"/>
      <c r="Q58" s="89"/>
      <c r="R58" s="89"/>
      <c r="S58" s="89"/>
      <c r="T58" s="89"/>
    </row>
    <row r="59" spans="1:20" ht="13.5" customHeight="1" x14ac:dyDescent="0.25">
      <c r="A59" s="164"/>
      <c r="B59" s="446" t="s">
        <v>256</v>
      </c>
      <c r="C59" s="446"/>
      <c r="D59" s="166"/>
      <c r="E59" s="160" t="s">
        <v>249</v>
      </c>
      <c r="F59" s="154"/>
      <c r="G59" s="89"/>
      <c r="H59" s="89"/>
      <c r="I59" s="89"/>
      <c r="J59" s="89"/>
      <c r="K59" s="89"/>
      <c r="L59" s="89"/>
      <c r="M59" s="89"/>
      <c r="N59" s="89"/>
      <c r="O59" s="89"/>
      <c r="P59" s="89"/>
      <c r="Q59" s="89"/>
      <c r="R59" s="89"/>
      <c r="S59" s="89"/>
      <c r="T59" s="89"/>
    </row>
    <row r="60" spans="1:20" ht="13.5" customHeight="1" x14ac:dyDescent="0.25">
      <c r="A60" s="164"/>
      <c r="B60" s="446" t="s">
        <v>30</v>
      </c>
      <c r="C60" s="446"/>
      <c r="D60" s="166"/>
      <c r="E60" s="160" t="s">
        <v>240</v>
      </c>
      <c r="F60" s="154"/>
      <c r="G60" s="89"/>
      <c r="H60" s="89"/>
      <c r="I60" s="89"/>
      <c r="J60" s="89"/>
      <c r="K60" s="89"/>
      <c r="L60" s="89"/>
      <c r="M60" s="89"/>
      <c r="N60" s="89"/>
      <c r="O60" s="89"/>
      <c r="P60" s="89"/>
      <c r="Q60" s="89"/>
      <c r="R60" s="89"/>
      <c r="S60" s="89"/>
      <c r="T60" s="89"/>
    </row>
    <row r="61" spans="1:20" ht="13.5" customHeight="1" x14ac:dyDescent="0.25">
      <c r="A61" s="164"/>
      <c r="B61" s="446" t="s">
        <v>2</v>
      </c>
      <c r="C61" s="446"/>
      <c r="D61" s="166"/>
      <c r="E61" s="160"/>
      <c r="F61" s="154"/>
      <c r="G61" s="89"/>
      <c r="H61" s="89"/>
      <c r="I61" s="89"/>
      <c r="J61" s="89"/>
      <c r="K61" s="89"/>
      <c r="L61" s="89"/>
      <c r="M61" s="89"/>
      <c r="N61" s="89"/>
      <c r="O61" s="89"/>
      <c r="P61" s="89"/>
      <c r="Q61" s="89"/>
      <c r="R61" s="89"/>
      <c r="S61" s="89"/>
      <c r="T61" s="89"/>
    </row>
    <row r="62" spans="1:20" ht="13.5" customHeight="1" x14ac:dyDescent="0.25">
      <c r="A62" s="164"/>
      <c r="B62" s="446" t="s">
        <v>257</v>
      </c>
      <c r="C62" s="446"/>
      <c r="D62" s="160"/>
      <c r="E62" s="160"/>
      <c r="F62" s="154"/>
      <c r="G62" s="89"/>
      <c r="H62" s="89"/>
      <c r="I62" s="89"/>
      <c r="J62" s="89"/>
      <c r="K62" s="89"/>
      <c r="L62" s="89"/>
      <c r="M62" s="89"/>
      <c r="N62" s="89"/>
      <c r="O62" s="89"/>
      <c r="P62" s="89"/>
      <c r="Q62" s="89"/>
      <c r="R62" s="89"/>
      <c r="S62" s="89"/>
      <c r="T62" s="89"/>
    </row>
    <row r="63" spans="1:20" ht="13.5" customHeight="1" x14ac:dyDescent="0.25">
      <c r="A63" s="164"/>
      <c r="B63" s="446" t="s">
        <v>258</v>
      </c>
      <c r="C63" s="446"/>
      <c r="D63" s="165"/>
      <c r="E63" s="160" t="s">
        <v>250</v>
      </c>
      <c r="F63" s="154"/>
      <c r="G63" s="89"/>
      <c r="H63" s="89"/>
      <c r="I63" s="89"/>
      <c r="J63" s="89"/>
      <c r="K63" s="89"/>
      <c r="L63" s="89"/>
      <c r="M63" s="89"/>
      <c r="N63" s="89"/>
      <c r="O63" s="89"/>
      <c r="P63" s="89"/>
      <c r="Q63" s="89"/>
      <c r="R63" s="89"/>
      <c r="S63" s="89"/>
      <c r="T63" s="89"/>
    </row>
    <row r="64" spans="1:20" ht="13.5" customHeight="1" x14ac:dyDescent="0.25">
      <c r="A64" s="164"/>
      <c r="B64" s="446" t="s">
        <v>259</v>
      </c>
      <c r="C64" s="446"/>
      <c r="D64" s="166"/>
      <c r="E64" s="160" t="s">
        <v>251</v>
      </c>
      <c r="F64" s="154"/>
      <c r="G64" s="89"/>
      <c r="H64" s="89"/>
      <c r="I64" s="89"/>
      <c r="J64" s="89"/>
      <c r="K64" s="89"/>
      <c r="L64" s="89"/>
      <c r="M64" s="89"/>
      <c r="N64" s="89"/>
      <c r="O64" s="89"/>
      <c r="P64" s="89"/>
      <c r="Q64" s="89"/>
      <c r="R64" s="89"/>
      <c r="S64" s="89"/>
      <c r="T64" s="89"/>
    </row>
    <row r="65" spans="1:20" ht="13.5" customHeight="1" x14ac:dyDescent="0.25">
      <c r="A65" s="164"/>
      <c r="B65" s="446" t="s">
        <v>260</v>
      </c>
      <c r="C65" s="446"/>
      <c r="D65" s="166"/>
      <c r="E65" s="160"/>
      <c r="F65" s="154"/>
      <c r="G65" s="89"/>
      <c r="H65" s="89"/>
      <c r="I65" s="89"/>
      <c r="J65" s="89"/>
      <c r="K65" s="89"/>
      <c r="L65" s="89"/>
      <c r="M65" s="89"/>
      <c r="N65" s="89"/>
      <c r="O65" s="89"/>
      <c r="P65" s="89"/>
      <c r="Q65" s="89"/>
      <c r="R65" s="89"/>
      <c r="S65" s="89"/>
      <c r="T65" s="89"/>
    </row>
    <row r="66" spans="1:20" ht="13.5" customHeight="1" x14ac:dyDescent="0.25">
      <c r="A66" s="167"/>
      <c r="B66" s="168"/>
      <c r="C66" s="168"/>
      <c r="D66" s="161"/>
      <c r="E66" s="161"/>
      <c r="F66" s="154"/>
      <c r="G66" s="89"/>
      <c r="H66" s="89"/>
      <c r="I66" s="89"/>
      <c r="J66" s="89"/>
      <c r="K66" s="89"/>
      <c r="L66" s="89"/>
      <c r="M66" s="89"/>
      <c r="N66" s="89"/>
      <c r="O66" s="89"/>
      <c r="P66" s="89"/>
      <c r="Q66" s="89"/>
      <c r="R66" s="89"/>
      <c r="S66" s="89"/>
      <c r="T66" s="89"/>
    </row>
    <row r="67" spans="1:20" ht="13.5" customHeight="1" x14ac:dyDescent="0.25">
      <c r="A67" s="169"/>
      <c r="B67" s="163"/>
      <c r="C67" s="163"/>
      <c r="D67" s="159"/>
      <c r="E67" s="159"/>
      <c r="F67" s="154"/>
      <c r="G67" s="89"/>
      <c r="H67" s="89"/>
      <c r="I67" s="89"/>
      <c r="J67" s="89"/>
      <c r="K67" s="89"/>
      <c r="L67" s="89"/>
      <c r="M67" s="89"/>
      <c r="N67" s="89"/>
      <c r="O67" s="89"/>
      <c r="P67" s="89"/>
      <c r="Q67" s="89"/>
      <c r="R67" s="89"/>
      <c r="S67" s="89"/>
      <c r="T67" s="89"/>
    </row>
    <row r="68" spans="1:20" ht="13.5" customHeight="1" x14ac:dyDescent="0.25">
      <c r="A68" s="164" t="s">
        <v>255</v>
      </c>
      <c r="B68" s="446" t="s">
        <v>199</v>
      </c>
      <c r="C68" s="446"/>
      <c r="D68" s="165"/>
      <c r="E68" s="160"/>
      <c r="F68" s="154"/>
      <c r="G68" s="89"/>
      <c r="H68" s="89"/>
      <c r="I68" s="89"/>
      <c r="J68" s="89"/>
      <c r="K68" s="89"/>
      <c r="L68" s="89"/>
      <c r="M68" s="89"/>
      <c r="N68" s="89"/>
      <c r="O68" s="89"/>
      <c r="P68" s="89"/>
      <c r="Q68" s="89"/>
      <c r="R68" s="89"/>
      <c r="S68" s="89"/>
      <c r="T68" s="89"/>
    </row>
    <row r="69" spans="1:20" ht="13.5" customHeight="1" x14ac:dyDescent="0.25">
      <c r="A69" s="164"/>
      <c r="B69" s="446" t="s">
        <v>256</v>
      </c>
      <c r="C69" s="446"/>
      <c r="D69" s="166"/>
      <c r="E69" s="160" t="s">
        <v>249</v>
      </c>
      <c r="F69" s="154"/>
      <c r="G69" s="89"/>
      <c r="H69" s="89"/>
      <c r="I69" s="89"/>
      <c r="J69" s="89"/>
      <c r="K69" s="89"/>
      <c r="L69" s="89"/>
      <c r="M69" s="89"/>
      <c r="N69" s="89"/>
      <c r="O69" s="89"/>
      <c r="P69" s="89"/>
      <c r="Q69" s="89"/>
      <c r="R69" s="89"/>
      <c r="S69" s="89"/>
      <c r="T69" s="89"/>
    </row>
    <row r="70" spans="1:20" ht="13.5" customHeight="1" x14ac:dyDescent="0.25">
      <c r="A70" s="164"/>
      <c r="B70" s="446" t="s">
        <v>30</v>
      </c>
      <c r="C70" s="446"/>
      <c r="D70" s="166"/>
      <c r="E70" s="160" t="s">
        <v>240</v>
      </c>
      <c r="F70" s="154"/>
      <c r="G70" s="89"/>
      <c r="H70" s="89"/>
      <c r="I70" s="89"/>
      <c r="J70" s="89"/>
      <c r="K70" s="89"/>
      <c r="L70" s="89"/>
      <c r="M70" s="89"/>
      <c r="N70" s="89"/>
      <c r="O70" s="89"/>
      <c r="P70" s="89"/>
      <c r="Q70" s="89"/>
      <c r="R70" s="89"/>
      <c r="S70" s="89"/>
      <c r="T70" s="89"/>
    </row>
    <row r="71" spans="1:20" ht="13.5" customHeight="1" x14ac:dyDescent="0.25">
      <c r="A71" s="164"/>
      <c r="B71" s="446" t="s">
        <v>2</v>
      </c>
      <c r="C71" s="446"/>
      <c r="D71" s="166"/>
      <c r="E71" s="160"/>
      <c r="F71" s="154"/>
      <c r="G71" s="89"/>
      <c r="H71" s="89"/>
      <c r="I71" s="89"/>
      <c r="J71" s="89"/>
      <c r="K71" s="89"/>
      <c r="L71" s="89"/>
      <c r="M71" s="89"/>
      <c r="N71" s="89"/>
      <c r="O71" s="89"/>
      <c r="P71" s="89"/>
      <c r="Q71" s="89"/>
      <c r="R71" s="89"/>
      <c r="S71" s="89"/>
      <c r="T71" s="89"/>
    </row>
    <row r="72" spans="1:20" ht="13.5" customHeight="1" x14ac:dyDescent="0.25">
      <c r="A72" s="160"/>
      <c r="B72" s="446" t="s">
        <v>257</v>
      </c>
      <c r="C72" s="446"/>
      <c r="D72" s="160"/>
      <c r="E72" s="160"/>
      <c r="F72" s="154"/>
      <c r="G72" s="89"/>
      <c r="H72" s="89"/>
      <c r="I72" s="89"/>
      <c r="J72" s="89"/>
      <c r="K72" s="89"/>
      <c r="L72" s="89"/>
      <c r="M72" s="89"/>
      <c r="N72" s="89"/>
      <c r="O72" s="89"/>
      <c r="P72" s="89"/>
      <c r="Q72" s="89"/>
      <c r="R72" s="89"/>
      <c r="S72" s="89"/>
      <c r="T72" s="89"/>
    </row>
    <row r="73" spans="1:20" ht="13.5" customHeight="1" x14ac:dyDescent="0.25">
      <c r="A73" s="160"/>
      <c r="B73" s="446" t="s">
        <v>258</v>
      </c>
      <c r="C73" s="446"/>
      <c r="D73" s="165"/>
      <c r="E73" s="160" t="s">
        <v>250</v>
      </c>
      <c r="F73" s="154"/>
      <c r="G73" s="89"/>
      <c r="H73" s="89"/>
      <c r="I73" s="89"/>
      <c r="J73" s="89"/>
      <c r="K73" s="89"/>
      <c r="L73" s="89"/>
      <c r="M73" s="89"/>
      <c r="N73" s="89"/>
      <c r="O73" s="89"/>
      <c r="P73" s="89"/>
      <c r="Q73" s="89"/>
      <c r="R73" s="89"/>
      <c r="S73" s="89"/>
      <c r="T73" s="89"/>
    </row>
    <row r="74" spans="1:20" ht="13.5" customHeight="1" x14ac:dyDescent="0.25">
      <c r="A74" s="160"/>
      <c r="B74" s="446" t="s">
        <v>259</v>
      </c>
      <c r="C74" s="446"/>
      <c r="D74" s="166"/>
      <c r="E74" s="160" t="s">
        <v>251</v>
      </c>
      <c r="F74" s="154"/>
      <c r="G74" s="89"/>
      <c r="H74" s="89"/>
      <c r="I74" s="89"/>
      <c r="J74" s="89"/>
      <c r="K74" s="89"/>
      <c r="L74" s="89"/>
      <c r="M74" s="89"/>
      <c r="N74" s="89"/>
      <c r="O74" s="89"/>
      <c r="P74" s="89"/>
      <c r="Q74" s="89"/>
      <c r="R74" s="89"/>
      <c r="S74" s="89"/>
      <c r="T74" s="89"/>
    </row>
    <row r="75" spans="1:20" ht="13.5" customHeight="1" x14ac:dyDescent="0.25">
      <c r="A75" s="160"/>
      <c r="B75" s="446" t="s">
        <v>260</v>
      </c>
      <c r="C75" s="446"/>
      <c r="D75" s="166"/>
      <c r="E75" s="160"/>
      <c r="F75" s="154"/>
      <c r="G75" s="89"/>
      <c r="H75" s="89"/>
      <c r="I75" s="89"/>
      <c r="J75" s="89"/>
      <c r="K75" s="89"/>
      <c r="L75" s="89"/>
      <c r="M75" s="89"/>
      <c r="N75" s="89"/>
      <c r="O75" s="89"/>
      <c r="P75" s="89"/>
      <c r="Q75" s="89"/>
      <c r="R75" s="89"/>
      <c r="S75" s="89"/>
      <c r="T75" s="89"/>
    </row>
    <row r="76" spans="1:20" ht="13.5" customHeight="1" x14ac:dyDescent="0.25">
      <c r="A76" s="161"/>
      <c r="B76" s="168"/>
      <c r="C76" s="168"/>
      <c r="D76" s="161"/>
      <c r="E76" s="161"/>
      <c r="F76" s="154"/>
      <c r="G76" s="89"/>
      <c r="H76" s="89"/>
      <c r="I76" s="89"/>
      <c r="J76" s="89"/>
      <c r="K76" s="89"/>
      <c r="L76" s="89"/>
      <c r="M76" s="89"/>
      <c r="N76" s="89"/>
      <c r="O76" s="89"/>
      <c r="P76" s="89"/>
      <c r="Q76" s="89"/>
      <c r="R76" s="89"/>
      <c r="S76" s="89"/>
      <c r="T76" s="89"/>
    </row>
    <row r="77" spans="1:20" x14ac:dyDescent="0.25">
      <c r="A77" s="156"/>
      <c r="B77" s="156"/>
      <c r="C77" s="156"/>
      <c r="D77" s="156"/>
      <c r="E77" s="156"/>
      <c r="F77" s="154"/>
      <c r="G77" s="89"/>
      <c r="H77" s="89"/>
      <c r="I77" s="89"/>
      <c r="J77" s="89"/>
      <c r="K77" s="89"/>
      <c r="L77" s="89"/>
      <c r="M77" s="89"/>
      <c r="N77" s="89"/>
      <c r="O77" s="89"/>
      <c r="P77" s="89"/>
      <c r="Q77" s="89"/>
      <c r="R77" s="89"/>
      <c r="S77" s="89"/>
      <c r="T77" s="89"/>
    </row>
    <row r="78" spans="1:20" ht="21.75" customHeight="1" x14ac:dyDescent="0.25">
      <c r="A78" s="447" t="s">
        <v>261</v>
      </c>
      <c r="B78" s="447"/>
      <c r="C78" s="447"/>
      <c r="D78" s="156"/>
      <c r="E78" s="170" t="s">
        <v>262</v>
      </c>
      <c r="F78" s="154"/>
      <c r="G78" s="89"/>
      <c r="H78" s="89"/>
      <c r="I78" s="89"/>
      <c r="J78" s="89"/>
      <c r="K78" s="89"/>
      <c r="L78" s="89"/>
      <c r="M78" s="89"/>
      <c r="N78" s="89"/>
      <c r="O78" s="89"/>
      <c r="P78" s="89"/>
      <c r="Q78" s="89"/>
      <c r="R78" s="89"/>
      <c r="S78" s="89"/>
      <c r="T78" s="89"/>
    </row>
    <row r="79" spans="1:20" ht="21.75" customHeight="1" x14ac:dyDescent="0.25">
      <c r="A79" s="447" t="s">
        <v>252</v>
      </c>
      <c r="B79" s="447"/>
      <c r="C79" s="447"/>
      <c r="D79" s="156"/>
      <c r="E79" s="170" t="s">
        <v>91</v>
      </c>
      <c r="F79" s="154"/>
      <c r="G79" s="89"/>
      <c r="H79" s="89"/>
      <c r="I79" s="89"/>
      <c r="J79" s="89"/>
      <c r="K79" s="89"/>
      <c r="L79" s="89"/>
      <c r="M79" s="89"/>
      <c r="N79" s="89"/>
      <c r="O79" s="89"/>
      <c r="P79" s="89"/>
      <c r="Q79" s="89"/>
      <c r="R79" s="89"/>
      <c r="S79" s="89"/>
      <c r="T79" s="89"/>
    </row>
    <row r="80" spans="1:20" ht="21.75" customHeight="1" x14ac:dyDescent="0.25">
      <c r="A80" s="156"/>
      <c r="B80" s="156"/>
      <c r="C80" s="156"/>
      <c r="D80" s="156"/>
      <c r="E80" s="170"/>
      <c r="F80" s="154"/>
      <c r="G80" s="89"/>
      <c r="H80" s="89"/>
      <c r="I80" s="89"/>
      <c r="J80" s="89"/>
      <c r="K80" s="89"/>
      <c r="L80" s="89"/>
      <c r="M80" s="89"/>
      <c r="N80" s="89"/>
      <c r="O80" s="89"/>
      <c r="P80" s="89"/>
      <c r="Q80" s="89"/>
      <c r="R80" s="89"/>
      <c r="S80" s="89"/>
      <c r="T80" s="89"/>
    </row>
    <row r="81" spans="1:20" ht="21.75" customHeight="1" x14ac:dyDescent="0.25">
      <c r="A81" s="156"/>
      <c r="B81" s="156"/>
      <c r="C81" s="156"/>
      <c r="D81" s="156"/>
      <c r="E81" s="170"/>
      <c r="F81" s="154"/>
      <c r="G81" s="89"/>
      <c r="H81" s="89"/>
      <c r="I81" s="89"/>
      <c r="J81" s="89"/>
      <c r="K81" s="89"/>
      <c r="L81" s="89"/>
      <c r="M81" s="89"/>
      <c r="N81" s="89"/>
      <c r="O81" s="89"/>
      <c r="P81" s="89"/>
      <c r="Q81" s="89"/>
      <c r="R81" s="89"/>
      <c r="S81" s="89"/>
      <c r="T81" s="89"/>
    </row>
    <row r="82" spans="1:20" ht="21.75" customHeight="1" x14ac:dyDescent="0.25">
      <c r="A82" s="447" t="s">
        <v>238</v>
      </c>
      <c r="B82" s="447"/>
      <c r="C82" s="447"/>
      <c r="D82" s="156"/>
      <c r="E82" s="170" t="s">
        <v>238</v>
      </c>
      <c r="F82" s="154"/>
      <c r="G82" s="89"/>
      <c r="H82" s="89"/>
      <c r="I82" s="89"/>
      <c r="J82" s="89"/>
      <c r="K82" s="89"/>
      <c r="L82" s="89"/>
      <c r="M82" s="89"/>
      <c r="N82" s="89"/>
      <c r="O82" s="89"/>
      <c r="P82" s="89"/>
      <c r="Q82" s="89"/>
      <c r="R82" s="89"/>
      <c r="S82" s="89"/>
      <c r="T82" s="89"/>
    </row>
    <row r="83" spans="1:20" ht="21.75" customHeight="1" x14ac:dyDescent="0.25">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x14ac:dyDescent="0.25">
      <c r="A84" s="156"/>
      <c r="B84" s="156"/>
      <c r="C84" s="156"/>
      <c r="D84" s="156"/>
      <c r="E84" s="156"/>
      <c r="F84" s="154"/>
      <c r="G84" s="89"/>
      <c r="H84" s="89"/>
      <c r="I84" s="89"/>
      <c r="J84" s="89"/>
      <c r="K84" s="89"/>
      <c r="L84" s="89"/>
      <c r="M84" s="89"/>
      <c r="N84" s="89"/>
      <c r="O84" s="89"/>
      <c r="P84" s="89"/>
      <c r="Q84" s="89"/>
      <c r="R84" s="89"/>
      <c r="S84" s="89"/>
      <c r="T84" s="89"/>
    </row>
    <row r="85" spans="1:20" ht="21.75" customHeight="1" x14ac:dyDescent="0.25">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x14ac:dyDescent="0.25">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x14ac:dyDescent="0.25">
      <c r="A87" s="156"/>
      <c r="B87" s="156"/>
      <c r="C87" s="156"/>
      <c r="D87" s="170"/>
      <c r="E87" s="156"/>
      <c r="F87" s="154"/>
      <c r="G87" s="89"/>
      <c r="H87" s="89"/>
      <c r="I87" s="89"/>
      <c r="J87" s="89"/>
      <c r="K87" s="89"/>
      <c r="L87" s="89"/>
      <c r="M87" s="89"/>
      <c r="N87" s="89"/>
      <c r="O87" s="89"/>
      <c r="P87" s="89"/>
      <c r="Q87" s="89"/>
      <c r="R87" s="89"/>
      <c r="S87" s="89"/>
      <c r="T87" s="89"/>
    </row>
    <row r="88" spans="1:20" ht="21.75" customHeight="1" x14ac:dyDescent="0.25">
      <c r="A88" s="156"/>
      <c r="B88" s="156"/>
      <c r="C88" s="156"/>
      <c r="D88" s="170"/>
      <c r="E88" s="156"/>
      <c r="F88" s="154"/>
      <c r="G88" s="89"/>
      <c r="H88" s="89"/>
      <c r="I88" s="89"/>
      <c r="J88" s="89"/>
      <c r="K88" s="89"/>
      <c r="L88" s="89"/>
      <c r="M88" s="89"/>
      <c r="N88" s="89"/>
      <c r="O88" s="89"/>
      <c r="P88" s="89"/>
      <c r="Q88" s="89"/>
      <c r="R88" s="89"/>
      <c r="S88" s="89"/>
      <c r="T88" s="89"/>
    </row>
    <row r="89" spans="1:20" ht="21.75" customHeight="1" x14ac:dyDescent="0.25">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x14ac:dyDescent="0.25">
      <c r="A90" s="156"/>
      <c r="B90" s="156"/>
      <c r="C90" s="156"/>
      <c r="D90" s="170" t="s">
        <v>263</v>
      </c>
      <c r="E90" s="156"/>
      <c r="F90" s="154"/>
      <c r="G90" s="89"/>
      <c r="H90" s="89"/>
      <c r="I90" s="89"/>
      <c r="J90" s="89"/>
      <c r="K90" s="89"/>
      <c r="L90" s="89"/>
      <c r="M90" s="89"/>
      <c r="N90" s="89"/>
      <c r="O90" s="89"/>
      <c r="P90" s="89"/>
      <c r="Q90" s="89"/>
      <c r="R90" s="89"/>
      <c r="S90" s="89"/>
      <c r="T90" s="89"/>
    </row>
    <row r="91" spans="1:20" x14ac:dyDescent="0.25">
      <c r="A91" s="154"/>
      <c r="B91" s="154"/>
      <c r="C91" s="154"/>
      <c r="D91" s="154"/>
      <c r="E91" s="154"/>
      <c r="F91" s="154"/>
      <c r="G91" s="89"/>
      <c r="H91" s="89"/>
      <c r="I91" s="89"/>
      <c r="J91" s="89"/>
      <c r="K91" s="89"/>
      <c r="L91" s="89"/>
      <c r="M91" s="89"/>
      <c r="N91" s="89"/>
      <c r="O91" s="89"/>
      <c r="P91" s="89"/>
      <c r="Q91" s="89"/>
      <c r="R91" s="89"/>
      <c r="S91" s="89"/>
      <c r="T91" s="89"/>
    </row>
    <row r="92" spans="1:20" x14ac:dyDescent="0.25">
      <c r="A92" s="89"/>
      <c r="B92" s="89"/>
      <c r="C92" s="89"/>
      <c r="D92" s="89"/>
      <c r="E92" s="89"/>
      <c r="F92" s="89"/>
      <c r="G92" s="89"/>
      <c r="H92" s="89"/>
      <c r="I92" s="89"/>
      <c r="J92" s="89"/>
      <c r="K92" s="89"/>
      <c r="L92" s="89"/>
      <c r="M92" s="89"/>
      <c r="N92" s="89"/>
      <c r="O92" s="89"/>
      <c r="P92" s="89"/>
      <c r="Q92" s="89"/>
      <c r="R92" s="89"/>
      <c r="S92" s="89"/>
      <c r="T92" s="89"/>
    </row>
    <row r="93" spans="1:20" x14ac:dyDescent="0.25">
      <c r="A93" s="89"/>
      <c r="B93" s="89"/>
      <c r="C93" s="89"/>
      <c r="D93" s="89"/>
      <c r="E93" s="89"/>
      <c r="F93" s="89"/>
      <c r="G93" s="89"/>
      <c r="H93" s="89"/>
      <c r="I93" s="89"/>
      <c r="J93" s="89"/>
      <c r="K93" s="89"/>
      <c r="L93" s="89"/>
      <c r="M93" s="89"/>
      <c r="N93" s="89"/>
      <c r="O93" s="89"/>
      <c r="P93" s="89"/>
      <c r="Q93" s="89"/>
      <c r="R93" s="89"/>
      <c r="S93" s="89"/>
      <c r="T93" s="89"/>
    </row>
    <row r="94" spans="1:20" x14ac:dyDescent="0.25">
      <c r="A94" s="89"/>
      <c r="B94" s="89"/>
      <c r="C94" s="89"/>
      <c r="D94" s="89"/>
      <c r="E94" s="89"/>
      <c r="F94" s="89"/>
      <c r="G94" s="89"/>
      <c r="H94" s="89"/>
      <c r="I94" s="89"/>
      <c r="J94" s="89"/>
      <c r="K94" s="89"/>
      <c r="L94" s="89"/>
      <c r="M94" s="89"/>
      <c r="N94" s="89"/>
      <c r="O94" s="89"/>
      <c r="P94" s="89"/>
      <c r="Q94" s="89"/>
      <c r="R94" s="89"/>
      <c r="S94" s="89"/>
      <c r="T94" s="89"/>
    </row>
    <row r="95" spans="1:20" x14ac:dyDescent="0.25">
      <c r="A95" s="89"/>
      <c r="B95" s="89"/>
      <c r="C95" s="89"/>
      <c r="D95" s="89"/>
      <c r="E95" s="89"/>
      <c r="F95" s="89"/>
      <c r="G95" s="89"/>
      <c r="H95" s="89"/>
      <c r="I95" s="89"/>
      <c r="J95" s="89"/>
      <c r="K95" s="89"/>
      <c r="L95" s="89"/>
      <c r="M95" s="89"/>
      <c r="N95" s="89"/>
      <c r="O95" s="89"/>
      <c r="P95" s="89"/>
      <c r="Q95" s="89"/>
      <c r="R95" s="89"/>
      <c r="S95" s="89"/>
      <c r="T95" s="89"/>
    </row>
    <row r="96" spans="1:20" x14ac:dyDescent="0.25">
      <c r="A96" s="89"/>
      <c r="B96" s="89"/>
      <c r="C96" s="89"/>
      <c r="D96" s="89"/>
      <c r="E96" s="89"/>
      <c r="F96" s="89"/>
      <c r="G96" s="89"/>
      <c r="H96" s="89"/>
      <c r="I96" s="89"/>
      <c r="J96" s="89"/>
      <c r="K96" s="89"/>
      <c r="L96" s="89"/>
      <c r="M96" s="89"/>
      <c r="N96" s="89"/>
      <c r="O96" s="89"/>
      <c r="P96" s="89"/>
      <c r="Q96" s="89"/>
      <c r="R96" s="89"/>
      <c r="S96" s="89"/>
      <c r="T96" s="89"/>
    </row>
    <row r="97" spans="1:20" x14ac:dyDescent="0.25">
      <c r="A97" s="89"/>
      <c r="B97" s="89"/>
      <c r="C97" s="89"/>
      <c r="D97" s="89"/>
      <c r="E97" s="89"/>
      <c r="F97" s="89"/>
      <c r="G97" s="89"/>
      <c r="H97" s="89"/>
      <c r="I97" s="89"/>
      <c r="J97" s="89"/>
      <c r="K97" s="89"/>
      <c r="L97" s="89"/>
      <c r="M97" s="89"/>
      <c r="N97" s="89"/>
      <c r="O97" s="89"/>
      <c r="P97" s="89"/>
      <c r="Q97" s="89"/>
      <c r="R97" s="89"/>
      <c r="S97" s="89"/>
      <c r="T97" s="89"/>
    </row>
    <row r="98" spans="1:20" x14ac:dyDescent="0.25">
      <c r="A98" s="89"/>
      <c r="B98" s="89"/>
      <c r="C98" s="89"/>
      <c r="D98" s="89"/>
      <c r="E98" s="89"/>
      <c r="F98" s="89"/>
      <c r="G98" s="89"/>
      <c r="H98" s="89"/>
      <c r="I98" s="89"/>
      <c r="J98" s="89"/>
      <c r="K98" s="89"/>
      <c r="L98" s="89"/>
      <c r="M98" s="89"/>
      <c r="N98" s="89"/>
      <c r="O98" s="89"/>
      <c r="P98" s="89"/>
      <c r="Q98" s="89"/>
      <c r="R98" s="89"/>
      <c r="S98" s="89"/>
      <c r="T98" s="89"/>
    </row>
    <row r="99" spans="1:20" x14ac:dyDescent="0.25">
      <c r="A99" s="89"/>
      <c r="B99" s="89"/>
      <c r="C99" s="89"/>
      <c r="D99" s="89"/>
      <c r="E99" s="89"/>
      <c r="F99" s="89"/>
      <c r="G99" s="89"/>
      <c r="H99" s="89"/>
      <c r="I99" s="89"/>
      <c r="J99" s="89"/>
      <c r="K99" s="89"/>
      <c r="L99" s="89"/>
      <c r="M99" s="89"/>
      <c r="N99" s="89"/>
      <c r="O99" s="89"/>
      <c r="P99" s="89"/>
      <c r="Q99" s="89"/>
      <c r="R99" s="89"/>
      <c r="S99" s="89"/>
      <c r="T99" s="89"/>
    </row>
    <row r="100" spans="1:20" x14ac:dyDescent="0.25">
      <c r="A100" s="89"/>
      <c r="B100" s="89"/>
      <c r="C100" s="89"/>
      <c r="D100" s="89"/>
      <c r="E100" s="89"/>
      <c r="F100" s="89"/>
      <c r="G100" s="89"/>
      <c r="H100" s="89"/>
      <c r="I100" s="89"/>
      <c r="J100" s="89"/>
      <c r="K100" s="89"/>
      <c r="L100" s="89"/>
      <c r="M100" s="89"/>
      <c r="N100" s="89"/>
      <c r="O100" s="89"/>
      <c r="P100" s="89"/>
      <c r="Q100" s="89"/>
      <c r="R100" s="89"/>
      <c r="S100" s="89"/>
      <c r="T100" s="89"/>
    </row>
    <row r="101" spans="1:20" x14ac:dyDescent="0.25">
      <c r="A101" s="89"/>
      <c r="B101" s="89"/>
      <c r="C101" s="89"/>
      <c r="D101" s="89"/>
      <c r="E101" s="89"/>
      <c r="F101" s="89"/>
      <c r="G101" s="89"/>
      <c r="H101" s="89"/>
      <c r="I101" s="89"/>
      <c r="J101" s="89"/>
      <c r="K101" s="89"/>
      <c r="L101" s="89"/>
      <c r="M101" s="89"/>
      <c r="N101" s="89"/>
      <c r="O101" s="89"/>
      <c r="P101" s="89"/>
      <c r="Q101" s="89"/>
      <c r="R101" s="89"/>
      <c r="S101" s="89"/>
      <c r="T101" s="89"/>
    </row>
    <row r="102" spans="1:20" x14ac:dyDescent="0.25">
      <c r="A102" s="89"/>
      <c r="B102" s="89"/>
      <c r="C102" s="89"/>
      <c r="D102" s="89"/>
      <c r="E102" s="89"/>
      <c r="F102" s="89"/>
      <c r="G102" s="89"/>
      <c r="H102" s="89"/>
      <c r="I102" s="89"/>
      <c r="J102" s="89"/>
      <c r="K102" s="89"/>
      <c r="L102" s="89"/>
      <c r="M102" s="89"/>
      <c r="N102" s="89"/>
      <c r="O102" s="89"/>
      <c r="P102" s="89"/>
      <c r="Q102" s="89"/>
      <c r="R102" s="89"/>
      <c r="S102" s="89"/>
      <c r="T102" s="89"/>
    </row>
    <row r="103" spans="1:20" x14ac:dyDescent="0.25">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77"/>
  <dimension ref="A1:X64"/>
  <sheetViews>
    <sheetView workbookViewId="0"/>
  </sheetViews>
  <sheetFormatPr defaultRowHeight="15" x14ac:dyDescent="0.25"/>
  <cols>
    <col min="1" max="1" width="2.85546875" customWidth="1"/>
    <col min="2" max="2" width="9.28515625" customWidth="1"/>
    <col min="3" max="3" width="9.140625" customWidth="1"/>
    <col min="4" max="4" width="18.7109375" customWidth="1"/>
    <col min="9" max="9" width="13" customWidth="1"/>
  </cols>
  <sheetData>
    <row r="1" spans="1:24" x14ac:dyDescent="0.25">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x14ac:dyDescent="0.3">
      <c r="A2" s="465" t="s">
        <v>264</v>
      </c>
      <c r="B2" s="465"/>
      <c r="C2" s="465"/>
      <c r="D2" s="465"/>
      <c r="E2" s="465"/>
      <c r="F2" s="465"/>
      <c r="G2" s="465"/>
      <c r="H2" s="465"/>
      <c r="I2" s="465"/>
      <c r="J2" s="172">
        <v>1</v>
      </c>
      <c r="K2" s="171"/>
      <c r="L2" s="171"/>
      <c r="M2" s="171"/>
      <c r="N2" s="171"/>
      <c r="O2" s="171"/>
      <c r="P2" s="171"/>
      <c r="Q2" s="171"/>
      <c r="R2" s="171"/>
      <c r="S2" s="171"/>
      <c r="T2" s="171"/>
      <c r="U2" s="171"/>
      <c r="V2" s="171"/>
      <c r="W2" s="171"/>
      <c r="X2" s="171"/>
    </row>
    <row r="3" spans="1:24" ht="16.5" x14ac:dyDescent="0.3">
      <c r="A3" s="9"/>
      <c r="B3" s="127"/>
      <c r="C3" s="127"/>
      <c r="D3" s="127"/>
      <c r="E3" s="127"/>
      <c r="F3" s="127"/>
      <c r="G3" s="127"/>
      <c r="H3" s="127"/>
      <c r="I3" s="9"/>
      <c r="J3" s="6"/>
      <c r="K3" s="171"/>
      <c r="L3" s="171"/>
      <c r="M3" s="171"/>
      <c r="N3" s="171"/>
      <c r="O3" s="171"/>
      <c r="P3" s="171"/>
      <c r="Q3" s="171"/>
      <c r="R3" s="171"/>
      <c r="S3" s="171"/>
      <c r="T3" s="171"/>
      <c r="U3" s="171"/>
      <c r="V3" s="171"/>
      <c r="W3" s="171"/>
      <c r="X3" s="171"/>
    </row>
    <row r="4" spans="1:24" x14ac:dyDescent="0.25">
      <c r="A4" s="9"/>
      <c r="B4" s="173" t="s">
        <v>199</v>
      </c>
      <c r="C4" s="119"/>
      <c r="D4" s="119" t="str">
        <f>": "&amp;VLOOKUP($J$2,'DATA SISWA'!$C$10:$AQ$49,4,FALSE)</f>
        <v>: Ahmad Kardafi</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x14ac:dyDescent="0.25">
      <c r="A5" s="9"/>
      <c r="B5" s="173" t="s">
        <v>216</v>
      </c>
      <c r="C5" s="119"/>
      <c r="D5" s="119" t="str">
        <f>": "&amp;VLOOKUP($J$2,'DATA SISWA'!$C$10:$AQ$49,2,FALSE)&amp;" / "&amp;VLOOKUP($J$2,'DATA SISWA'!$C$10:$AQ$49,3,FALSE)</f>
        <v>: 23021003 / 0085435001</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x14ac:dyDescent="0.25">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x14ac:dyDescent="0.25">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x14ac:dyDescent="0.3">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x14ac:dyDescent="0.3">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x14ac:dyDescent="0.25">
      <c r="A10" s="137"/>
      <c r="B10" s="175"/>
      <c r="C10" s="176" t="s">
        <v>4</v>
      </c>
      <c r="D10" s="466" t="s">
        <v>227</v>
      </c>
      <c r="E10" s="466"/>
      <c r="F10" s="466"/>
      <c r="G10" s="466"/>
      <c r="H10" s="176" t="s">
        <v>265</v>
      </c>
      <c r="I10" s="137"/>
      <c r="J10" s="177"/>
      <c r="K10" s="177"/>
      <c r="L10" s="177"/>
      <c r="M10" s="177"/>
      <c r="N10" s="177"/>
      <c r="O10" s="177"/>
      <c r="P10" s="177"/>
      <c r="Q10" s="177"/>
      <c r="R10" s="177"/>
      <c r="S10" s="177"/>
      <c r="T10" s="177"/>
      <c r="U10" s="177"/>
      <c r="V10" s="177"/>
      <c r="W10" s="177"/>
      <c r="X10" s="177"/>
    </row>
    <row r="11" spans="1:24" ht="16.5" x14ac:dyDescent="0.3">
      <c r="A11" s="9"/>
      <c r="B11" s="127"/>
      <c r="C11" s="178">
        <v>1</v>
      </c>
      <c r="D11" s="458" t="str">
        <f>INTRAKURIKULER!D9</f>
        <v>Pendidikan Agama dan Budi Pekerti</v>
      </c>
      <c r="E11" s="458"/>
      <c r="F11" s="458"/>
      <c r="G11" s="458"/>
      <c r="H11" s="181" t="str">
        <f>VLOOKUP($J$2,'S1'!$C$16:$S$55,17,FALSE)</f>
        <v>-</v>
      </c>
      <c r="I11" s="9"/>
      <c r="J11" s="171"/>
      <c r="K11" s="171"/>
      <c r="L11" s="171"/>
      <c r="M11" s="171"/>
      <c r="N11" s="171"/>
      <c r="O11" s="171"/>
      <c r="P11" s="171"/>
      <c r="Q11" s="171"/>
      <c r="R11" s="171"/>
      <c r="S11" s="171"/>
      <c r="T11" s="171"/>
      <c r="U11" s="171"/>
      <c r="V11" s="171"/>
      <c r="W11" s="171"/>
      <c r="X11" s="171"/>
    </row>
    <row r="12" spans="1:24" ht="16.5" x14ac:dyDescent="0.3">
      <c r="A12" s="9"/>
      <c r="B12" s="127"/>
      <c r="C12" s="178">
        <v>2</v>
      </c>
      <c r="D12" s="458" t="str">
        <f>INTRAKURIKULER!D10</f>
        <v>Pendidikan Pancasila</v>
      </c>
      <c r="E12" s="458"/>
      <c r="F12" s="458"/>
      <c r="G12" s="458"/>
      <c r="H12" s="181" t="str">
        <f>VLOOKUP($J$2,'S2'!$C$16:$S$55,17,FALSE)</f>
        <v>-</v>
      </c>
      <c r="I12" s="9"/>
      <c r="J12" s="171"/>
      <c r="K12" s="171"/>
      <c r="L12" s="171"/>
      <c r="M12" s="171"/>
      <c r="N12" s="171"/>
      <c r="O12" s="171"/>
      <c r="P12" s="171"/>
      <c r="Q12" s="171"/>
      <c r="R12" s="171"/>
      <c r="S12" s="171"/>
      <c r="T12" s="171"/>
      <c r="U12" s="171"/>
      <c r="V12" s="171"/>
      <c r="W12" s="171"/>
      <c r="X12" s="171"/>
    </row>
    <row r="13" spans="1:24" ht="16.5" x14ac:dyDescent="0.3">
      <c r="A13" s="9"/>
      <c r="B13" s="127"/>
      <c r="C13" s="178">
        <v>3</v>
      </c>
      <c r="D13" s="458" t="str">
        <f>INTRAKURIKULER!D11</f>
        <v>Bahasa Indonesia</v>
      </c>
      <c r="E13" s="458"/>
      <c r="F13" s="458"/>
      <c r="G13" s="458"/>
      <c r="H13" s="181" t="str">
        <f>VLOOKUP($J$2,'S3'!$C$16:$S$55,17,FALSE)</f>
        <v>-</v>
      </c>
      <c r="I13" s="9"/>
      <c r="J13" s="171"/>
      <c r="K13" s="171"/>
      <c r="L13" s="171"/>
      <c r="M13" s="171"/>
      <c r="N13" s="171"/>
      <c r="O13" s="171"/>
      <c r="P13" s="171"/>
      <c r="Q13" s="171"/>
      <c r="R13" s="171"/>
      <c r="S13" s="171"/>
      <c r="T13" s="171"/>
      <c r="U13" s="171"/>
      <c r="V13" s="171"/>
      <c r="W13" s="171"/>
      <c r="X13" s="171"/>
    </row>
    <row r="14" spans="1:24" ht="16.5" x14ac:dyDescent="0.3">
      <c r="A14" s="9"/>
      <c r="B14" s="127"/>
      <c r="C14" s="178">
        <v>4</v>
      </c>
      <c r="D14" s="458" t="str">
        <f>INTRAKURIKULER!D12</f>
        <v>Pendidikan Jasmani Olahraga dan Kesehatan</v>
      </c>
      <c r="E14" s="458"/>
      <c r="F14" s="458"/>
      <c r="G14" s="458"/>
      <c r="H14" s="181" t="str">
        <f>VLOOKUP($J$2,'S4'!$C$16:$S$55,17,FALSE)</f>
        <v>-</v>
      </c>
      <c r="I14" s="9"/>
      <c r="J14" s="171"/>
      <c r="K14" s="171"/>
      <c r="L14" s="171"/>
      <c r="M14" s="171"/>
      <c r="N14" s="171"/>
      <c r="O14" s="171"/>
      <c r="P14" s="171"/>
      <c r="Q14" s="171"/>
      <c r="R14" s="171"/>
      <c r="S14" s="171"/>
      <c r="T14" s="171"/>
      <c r="U14" s="171"/>
      <c r="V14" s="171"/>
      <c r="W14" s="171"/>
      <c r="X14" s="171"/>
    </row>
    <row r="15" spans="1:24" ht="16.5" x14ac:dyDescent="0.3">
      <c r="A15" s="9"/>
      <c r="B15" s="127"/>
      <c r="C15" s="178">
        <v>5</v>
      </c>
      <c r="D15" s="458" t="str">
        <f>INTRAKURIKULER!D13</f>
        <v>Sejarah</v>
      </c>
      <c r="E15" s="458"/>
      <c r="F15" s="458"/>
      <c r="G15" s="458"/>
      <c r="H15" s="181">
        <f>VLOOKUP($J$2,'S5'!$C$16:$S$55,17,FALSE)</f>
        <v>80.5</v>
      </c>
      <c r="I15" s="9"/>
      <c r="J15" s="171"/>
      <c r="K15" s="171"/>
      <c r="L15" s="171"/>
      <c r="M15" s="171"/>
      <c r="N15" s="171"/>
      <c r="O15" s="171"/>
      <c r="P15" s="171"/>
      <c r="Q15" s="171"/>
      <c r="R15" s="171"/>
      <c r="S15" s="171"/>
      <c r="T15" s="171"/>
      <c r="U15" s="171"/>
      <c r="V15" s="171"/>
      <c r="W15" s="171"/>
      <c r="X15" s="171"/>
    </row>
    <row r="16" spans="1:24" ht="16.5" x14ac:dyDescent="0.3">
      <c r="A16" s="9"/>
      <c r="B16" s="127"/>
      <c r="C16" s="178">
        <v>6</v>
      </c>
      <c r="D16" s="458" t="str">
        <f>INTRAKURIKULER!D14</f>
        <v>Muatan Lokal</v>
      </c>
      <c r="E16" s="458"/>
      <c r="F16" s="458"/>
      <c r="G16" s="458"/>
      <c r="H16" s="181" t="str">
        <f>VLOOKUP($J$2,'S6'!$C$16:$S$55,17,FALSE)</f>
        <v>-</v>
      </c>
      <c r="I16" s="9"/>
      <c r="J16" s="171"/>
      <c r="K16" s="171"/>
      <c r="L16" s="171"/>
      <c r="M16" s="171"/>
      <c r="N16" s="171"/>
      <c r="O16" s="171"/>
      <c r="P16" s="171"/>
      <c r="Q16" s="171"/>
      <c r="R16" s="171"/>
      <c r="S16" s="171"/>
      <c r="T16" s="171"/>
      <c r="U16" s="171"/>
      <c r="V16" s="171"/>
      <c r="W16" s="171"/>
      <c r="X16" s="171"/>
    </row>
    <row r="17" spans="1:24" ht="16.5" x14ac:dyDescent="0.3">
      <c r="A17" s="9"/>
      <c r="B17" s="127"/>
      <c r="C17" s="178">
        <v>7</v>
      </c>
      <c r="D17" s="458" t="str">
        <f>INTRAKURIKULER!D15</f>
        <v>Matematika</v>
      </c>
      <c r="E17" s="458"/>
      <c r="F17" s="458"/>
      <c r="G17" s="458"/>
      <c r="H17" s="181" t="str">
        <f>VLOOKUP($J$2,'S7'!$C$16:$S$55,17,FALSE)</f>
        <v>-</v>
      </c>
      <c r="I17" s="9"/>
      <c r="J17" s="171"/>
      <c r="K17" s="171"/>
      <c r="L17" s="171"/>
      <c r="M17" s="171"/>
      <c r="N17" s="171"/>
      <c r="O17" s="171"/>
      <c r="P17" s="171"/>
      <c r="Q17" s="171"/>
      <c r="R17" s="171"/>
      <c r="S17" s="171"/>
      <c r="T17" s="171"/>
      <c r="U17" s="171"/>
      <c r="V17" s="171"/>
      <c r="W17" s="171"/>
      <c r="X17" s="171"/>
    </row>
    <row r="18" spans="1:24" ht="16.5" x14ac:dyDescent="0.3">
      <c r="A18" s="9"/>
      <c r="B18" s="127"/>
      <c r="C18" s="178">
        <v>8</v>
      </c>
      <c r="D18" s="458" t="str">
        <f>INTRAKURIKULER!D16</f>
        <v>Bahasa Inggris</v>
      </c>
      <c r="E18" s="458"/>
      <c r="F18" s="458"/>
      <c r="G18" s="458"/>
      <c r="H18" s="181" t="str">
        <f>VLOOKUP($J$2,'S8'!$C$16:$S$55,17,FALSE)</f>
        <v>-</v>
      </c>
      <c r="I18" s="9"/>
      <c r="J18" s="171"/>
      <c r="K18" s="171"/>
      <c r="L18" s="171"/>
      <c r="M18" s="171"/>
      <c r="N18" s="171"/>
      <c r="O18" s="171"/>
      <c r="P18" s="171"/>
      <c r="Q18" s="171"/>
      <c r="R18" s="171"/>
      <c r="S18" s="171"/>
      <c r="T18" s="171"/>
      <c r="U18" s="171"/>
      <c r="V18" s="171"/>
      <c r="W18" s="171"/>
      <c r="X18" s="171"/>
    </row>
    <row r="19" spans="1:24" ht="16.5" x14ac:dyDescent="0.3">
      <c r="A19" s="9"/>
      <c r="B19" s="127"/>
      <c r="C19" s="178">
        <v>9</v>
      </c>
      <c r="D19" s="458" t="str">
        <f>INTRAKURIKULER!D17</f>
        <v>Teknik Sepeda Motor</v>
      </c>
      <c r="E19" s="458"/>
      <c r="F19" s="458"/>
      <c r="G19" s="458"/>
      <c r="H19" s="181" t="str">
        <f>VLOOKUP($J$2,'S9'!$C$16:$S$55,17,FALSE)</f>
        <v>-</v>
      </c>
      <c r="I19" s="9"/>
      <c r="J19" s="171"/>
      <c r="K19" s="171"/>
      <c r="L19" s="171"/>
      <c r="M19" s="171"/>
      <c r="N19" s="171"/>
      <c r="O19" s="171"/>
      <c r="P19" s="171"/>
      <c r="Q19" s="171"/>
      <c r="R19" s="171"/>
      <c r="S19" s="171"/>
      <c r="T19" s="171"/>
      <c r="U19" s="171"/>
      <c r="V19" s="171"/>
      <c r="W19" s="171"/>
      <c r="X19" s="171"/>
    </row>
    <row r="20" spans="1:24" ht="16.5" x14ac:dyDescent="0.3">
      <c r="A20" s="9"/>
      <c r="B20" s="127"/>
      <c r="C20" s="178">
        <v>10</v>
      </c>
      <c r="D20" s="458" t="str">
        <f>INTRAKURIKULER!D18</f>
        <v>Projek Kreatif dan Kewirausahaan</v>
      </c>
      <c r="E20" s="458"/>
      <c r="F20" s="458"/>
      <c r="G20" s="458"/>
      <c r="H20" s="181" t="str">
        <f>VLOOKUP($J$2,'S10'!$C$16:$S$55,17,FALSE)</f>
        <v>-</v>
      </c>
      <c r="I20" s="9"/>
      <c r="J20" s="171"/>
      <c r="K20" s="171"/>
      <c r="L20" s="171"/>
      <c r="M20" s="171"/>
      <c r="N20" s="171"/>
      <c r="O20" s="171"/>
      <c r="P20" s="171"/>
      <c r="Q20" s="171"/>
      <c r="R20" s="171"/>
      <c r="S20" s="171"/>
      <c r="T20" s="171"/>
      <c r="U20" s="171"/>
      <c r="V20" s="171"/>
      <c r="W20" s="171"/>
      <c r="X20" s="171"/>
    </row>
    <row r="21" spans="1:24" ht="16.5" x14ac:dyDescent="0.3">
      <c r="A21" s="9"/>
      <c r="B21" s="127"/>
      <c r="C21" s="178">
        <v>11</v>
      </c>
      <c r="D21" s="458" t="str">
        <f>INTRAKURIKULER!D19</f>
        <v>Mapel Pilihan</v>
      </c>
      <c r="E21" s="458"/>
      <c r="F21" s="458"/>
      <c r="G21" s="458"/>
      <c r="H21" s="181" t="str">
        <f>VLOOKUP($J$2,'S11'!$C$16:$S$55,17,FALSE)</f>
        <v>-</v>
      </c>
      <c r="I21" s="9"/>
      <c r="J21" s="171"/>
      <c r="K21" s="171"/>
      <c r="L21" s="171"/>
      <c r="M21" s="171"/>
      <c r="N21" s="171"/>
      <c r="O21" s="171"/>
      <c r="P21" s="171"/>
      <c r="Q21" s="171"/>
      <c r="R21" s="171"/>
      <c r="S21" s="171"/>
      <c r="T21" s="171"/>
      <c r="U21" s="171"/>
      <c r="V21" s="171"/>
      <c r="W21" s="171"/>
      <c r="X21" s="171"/>
    </row>
    <row r="22" spans="1:24" ht="16.5" x14ac:dyDescent="0.3">
      <c r="A22" s="9"/>
      <c r="B22" s="127"/>
      <c r="C22" s="178">
        <v>12</v>
      </c>
      <c r="D22" s="458">
        <f>INTRAKURIKULER!D20</f>
        <v>0</v>
      </c>
      <c r="E22" s="458"/>
      <c r="F22" s="458"/>
      <c r="G22" s="458"/>
      <c r="H22" s="181" t="str">
        <f>VLOOKUP($J$2,'S12'!$C$16:$S$55,17,FALSE)</f>
        <v>-</v>
      </c>
      <c r="I22" s="9"/>
      <c r="J22" s="171"/>
      <c r="K22" s="171"/>
      <c r="L22" s="171"/>
      <c r="M22" s="171"/>
      <c r="N22" s="171"/>
      <c r="O22" s="171"/>
      <c r="P22" s="171"/>
      <c r="Q22" s="171"/>
      <c r="R22" s="171"/>
      <c r="S22" s="171"/>
      <c r="T22" s="171"/>
      <c r="U22" s="171"/>
      <c r="V22" s="171"/>
      <c r="W22" s="171"/>
      <c r="X22" s="171"/>
    </row>
    <row r="23" spans="1:24" ht="16.5" x14ac:dyDescent="0.3">
      <c r="A23" s="9"/>
      <c r="B23" s="127"/>
      <c r="C23" s="178">
        <v>13</v>
      </c>
      <c r="D23" s="458">
        <f>INTRAKURIKULER!D21</f>
        <v>0</v>
      </c>
      <c r="E23" s="458"/>
      <c r="F23" s="458"/>
      <c r="G23" s="458"/>
      <c r="H23" s="181" t="str">
        <f>VLOOKUP($J$2,'S13'!$C$16:$S$55,17,FALSE)</f>
        <v>-</v>
      </c>
      <c r="I23" s="9"/>
      <c r="J23" s="171"/>
      <c r="K23" s="171"/>
      <c r="L23" s="171"/>
      <c r="M23" s="171"/>
      <c r="N23" s="171"/>
      <c r="O23" s="171"/>
      <c r="P23" s="171"/>
      <c r="Q23" s="171"/>
      <c r="R23" s="171"/>
      <c r="S23" s="171"/>
      <c r="T23" s="171"/>
      <c r="U23" s="171"/>
      <c r="V23" s="171"/>
      <c r="W23" s="171"/>
      <c r="X23" s="171"/>
    </row>
    <row r="24" spans="1:24" ht="16.5" x14ac:dyDescent="0.3">
      <c r="A24" s="9"/>
      <c r="B24" s="127"/>
      <c r="C24" s="178">
        <v>14</v>
      </c>
      <c r="D24" s="458">
        <f>INTRAKURIKULER!D22</f>
        <v>0</v>
      </c>
      <c r="E24" s="458"/>
      <c r="F24" s="458"/>
      <c r="G24" s="458"/>
      <c r="H24" s="181" t="str">
        <f>VLOOKUP($J$2,'S14'!$C$16:$S$55,17,FALSE)</f>
        <v>-</v>
      </c>
      <c r="I24" s="9"/>
      <c r="J24" s="171"/>
      <c r="K24" s="171"/>
      <c r="L24" s="171"/>
      <c r="M24" s="171"/>
      <c r="N24" s="171"/>
      <c r="O24" s="171"/>
      <c r="P24" s="171"/>
      <c r="Q24" s="171"/>
      <c r="R24" s="171"/>
      <c r="S24" s="171"/>
      <c r="T24" s="171"/>
      <c r="U24" s="171"/>
      <c r="V24" s="171"/>
      <c r="W24" s="171"/>
      <c r="X24" s="171"/>
    </row>
    <row r="25" spans="1:24" ht="16.5" x14ac:dyDescent="0.3">
      <c r="A25" s="9"/>
      <c r="B25" s="127"/>
      <c r="C25" s="178">
        <v>15</v>
      </c>
      <c r="D25" s="458">
        <f>INTRAKURIKULER!D23</f>
        <v>0</v>
      </c>
      <c r="E25" s="458"/>
      <c r="F25" s="458"/>
      <c r="G25" s="458"/>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x14ac:dyDescent="0.3">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x14ac:dyDescent="0.3">
      <c r="A27" s="9"/>
      <c r="B27" s="127"/>
      <c r="C27" s="176" t="s">
        <v>4</v>
      </c>
      <c r="D27" s="182" t="s">
        <v>102</v>
      </c>
      <c r="E27" s="459" t="s">
        <v>26</v>
      </c>
      <c r="F27" s="460"/>
      <c r="G27" s="460"/>
      <c r="H27" s="461"/>
      <c r="I27" s="9"/>
      <c r="J27" s="171"/>
      <c r="K27" s="171"/>
      <c r="L27" s="171"/>
      <c r="M27" s="171"/>
      <c r="N27" s="171"/>
      <c r="O27" s="171"/>
      <c r="P27" s="171"/>
      <c r="Q27" s="171"/>
      <c r="R27" s="171"/>
      <c r="S27" s="171"/>
      <c r="T27" s="171"/>
      <c r="U27" s="171"/>
      <c r="V27" s="171"/>
      <c r="W27" s="171"/>
      <c r="X27" s="171"/>
    </row>
    <row r="28" spans="1:24" ht="28.5" customHeight="1" x14ac:dyDescent="0.3">
      <c r="A28" s="9"/>
      <c r="B28" s="127"/>
      <c r="C28" s="178">
        <v>1</v>
      </c>
      <c r="D28" s="178">
        <f>VLOOKUP($J$2,NEKS!$C$11:$N$50,3,FALSE)</f>
        <v>0</v>
      </c>
      <c r="E28" s="462">
        <f>VLOOKUP($J$2,NEKS!$C$11:$N$50,4,FALSE)</f>
        <v>0</v>
      </c>
      <c r="F28" s="463"/>
      <c r="G28" s="463"/>
      <c r="H28" s="464"/>
      <c r="I28" s="9"/>
      <c r="J28" s="171"/>
      <c r="K28" s="171"/>
      <c r="L28" s="171"/>
      <c r="M28" s="171"/>
      <c r="N28" s="171"/>
      <c r="O28" s="171"/>
      <c r="P28" s="171"/>
      <c r="Q28" s="171"/>
      <c r="R28" s="171"/>
      <c r="S28" s="171"/>
      <c r="T28" s="171"/>
      <c r="U28" s="171"/>
      <c r="V28" s="171"/>
      <c r="W28" s="171"/>
      <c r="X28" s="171"/>
    </row>
    <row r="29" spans="1:24" ht="28.5" customHeight="1" x14ac:dyDescent="0.3">
      <c r="A29" s="9"/>
      <c r="B29" s="127"/>
      <c r="C29" s="178">
        <v>2</v>
      </c>
      <c r="D29" s="178">
        <f>VLOOKUP($J$2,NEKS!$C$11:$N$50,5,FALSE)</f>
        <v>0</v>
      </c>
      <c r="E29" s="462">
        <f>VLOOKUP($J$2,NEKS!$C$11:$N$50,6,FALSE)</f>
        <v>0</v>
      </c>
      <c r="F29" s="463"/>
      <c r="G29" s="463"/>
      <c r="H29" s="464"/>
      <c r="I29" s="9"/>
      <c r="J29" s="171"/>
      <c r="K29" s="171"/>
      <c r="L29" s="171"/>
      <c r="M29" s="171"/>
      <c r="N29" s="171"/>
      <c r="O29" s="171"/>
      <c r="P29" s="171"/>
      <c r="Q29" s="171"/>
      <c r="R29" s="171"/>
      <c r="S29" s="171"/>
      <c r="T29" s="171"/>
      <c r="U29" s="171"/>
      <c r="V29" s="171"/>
      <c r="W29" s="171"/>
      <c r="X29" s="171"/>
    </row>
    <row r="30" spans="1:24" ht="28.5" customHeight="1" x14ac:dyDescent="0.3">
      <c r="A30" s="9"/>
      <c r="B30" s="127"/>
      <c r="C30" s="178">
        <v>3</v>
      </c>
      <c r="D30" s="178">
        <f>VLOOKUP($J$2,NEKS!$C$11:$N$50,7,FALSE)</f>
        <v>0</v>
      </c>
      <c r="E30" s="462">
        <f>VLOOKUP($J$2,NEKS!$C$11:$N$50,8,FALSE)</f>
        <v>0</v>
      </c>
      <c r="F30" s="463"/>
      <c r="G30" s="463"/>
      <c r="H30" s="464"/>
      <c r="I30" s="9"/>
      <c r="J30" s="171"/>
      <c r="K30" s="171"/>
      <c r="L30" s="171"/>
      <c r="M30" s="171"/>
      <c r="N30" s="171"/>
      <c r="O30" s="171"/>
      <c r="P30" s="171"/>
      <c r="Q30" s="171"/>
      <c r="R30" s="171"/>
      <c r="S30" s="171"/>
      <c r="T30" s="171"/>
      <c r="U30" s="171"/>
      <c r="V30" s="171"/>
      <c r="W30" s="171"/>
      <c r="X30" s="171"/>
    </row>
    <row r="31" spans="1:24" ht="28.5" customHeight="1" x14ac:dyDescent="0.3">
      <c r="A31" s="9"/>
      <c r="B31" s="127"/>
      <c r="C31" s="178">
        <v>4</v>
      </c>
      <c r="D31" s="178">
        <f>VLOOKUP($J$2,NEKS!$C$11:$N$50,9,FALSE)</f>
        <v>0</v>
      </c>
      <c r="E31" s="462">
        <f>VLOOKUP($J$2,NEKS!$C$11:$N$50,10,FALSE)</f>
        <v>0</v>
      </c>
      <c r="F31" s="463"/>
      <c r="G31" s="463"/>
      <c r="H31" s="464"/>
      <c r="I31" s="9"/>
      <c r="J31" s="171"/>
      <c r="K31" s="171"/>
      <c r="L31" s="171"/>
      <c r="M31" s="171"/>
      <c r="N31" s="171"/>
      <c r="O31" s="171"/>
      <c r="P31" s="171"/>
      <c r="Q31" s="171"/>
      <c r="R31" s="171"/>
      <c r="S31" s="171"/>
      <c r="T31" s="171"/>
      <c r="U31" s="171"/>
      <c r="V31" s="171"/>
      <c r="W31" s="171"/>
      <c r="X31" s="171"/>
    </row>
    <row r="32" spans="1:24" ht="28.5" customHeight="1" x14ac:dyDescent="0.3">
      <c r="A32" s="9"/>
      <c r="B32" s="127"/>
      <c r="C32" s="178">
        <v>5</v>
      </c>
      <c r="D32" s="178">
        <f>VLOOKUP($J$2,NEKS!$C$11:$N$50,11,FALSE)</f>
        <v>0</v>
      </c>
      <c r="E32" s="462">
        <f>VLOOKUP($J$2,NEKS!$C$11:$N$50,12,FALSE)</f>
        <v>0</v>
      </c>
      <c r="F32" s="463"/>
      <c r="G32" s="463"/>
      <c r="H32" s="464"/>
      <c r="I32" s="9"/>
      <c r="J32" s="171"/>
      <c r="K32" s="171"/>
      <c r="L32" s="171"/>
      <c r="M32" s="171"/>
      <c r="N32" s="171"/>
      <c r="O32" s="171"/>
      <c r="P32" s="171"/>
      <c r="Q32" s="171"/>
      <c r="R32" s="171"/>
      <c r="S32" s="171"/>
      <c r="T32" s="171"/>
      <c r="U32" s="171"/>
      <c r="V32" s="171"/>
      <c r="W32" s="171"/>
      <c r="X32" s="171"/>
    </row>
    <row r="33" spans="1:24" ht="27.75" customHeight="1" x14ac:dyDescent="0.3">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x14ac:dyDescent="0.3">
      <c r="A34" s="9"/>
      <c r="B34" s="127"/>
      <c r="C34" s="457" t="s">
        <v>266</v>
      </c>
      <c r="D34" s="457"/>
      <c r="E34" s="457"/>
      <c r="F34" s="457"/>
      <c r="G34" s="127"/>
      <c r="H34" s="127"/>
      <c r="I34" s="9"/>
      <c r="J34" s="171"/>
      <c r="K34" s="171"/>
      <c r="L34" s="171"/>
      <c r="M34" s="171"/>
      <c r="N34" s="171"/>
      <c r="O34" s="171"/>
      <c r="P34" s="171"/>
      <c r="Q34" s="171"/>
      <c r="R34" s="171"/>
      <c r="S34" s="171"/>
      <c r="T34" s="171"/>
      <c r="U34" s="171"/>
      <c r="V34" s="171"/>
      <c r="W34" s="171"/>
      <c r="X34" s="171"/>
    </row>
    <row r="35" spans="1:24" ht="16.5" x14ac:dyDescent="0.3">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x14ac:dyDescent="0.3">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x14ac:dyDescent="0.3">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x14ac:dyDescent="0.3">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x14ac:dyDescent="0.25">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x14ac:dyDescent="0.25">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x14ac:dyDescent="0.25">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x14ac:dyDescent="0.25">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x14ac:dyDescent="0.25">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x14ac:dyDescent="0.25">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x14ac:dyDescent="0.25">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x14ac:dyDescent="0.25">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x14ac:dyDescent="0.25">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x14ac:dyDescent="0.25">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x14ac:dyDescent="0.25">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x14ac:dyDescent="0.25">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x14ac:dyDescent="0.25">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x14ac:dyDescent="0.25">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x14ac:dyDescent="0.25">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x14ac:dyDescent="0.25">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x14ac:dyDescent="0.25">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x14ac:dyDescent="0.25">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x14ac:dyDescent="0.25">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x14ac:dyDescent="0.25">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x14ac:dyDescent="0.25">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x14ac:dyDescent="0.25">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x14ac:dyDescent="0.25">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x14ac:dyDescent="0.25">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x14ac:dyDescent="0.25">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x14ac:dyDescent="0.25">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78">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69" t="str">
        <f>"TANDA TERIMA PENGAMBILAN BUKU RAPOR SISWA SEMESTER " &amp; UPPER('DATA SEKOLAH'!D21) &amp; " XI TSM"</f>
        <v>TANDA TERIMA PENGAMBILAN BUKU RAPOR SISWA SEMESTER II (DUA) XI TSM</v>
      </c>
      <c r="B7" s="469"/>
      <c r="C7" s="469"/>
      <c r="D7" s="469"/>
      <c r="E7" s="469"/>
      <c r="F7" s="469"/>
    </row>
    <row r="8" spans="1:6" x14ac:dyDescent="0.25">
      <c r="A8" s="469" t="str">
        <f>"TAHUN PELAJARAN "&amp;'DATA SEKOLAH'!D22</f>
        <v>TAHUN PELAJARAN 2024 - 2025</v>
      </c>
      <c r="B8" s="469"/>
      <c r="C8" s="469"/>
      <c r="D8" s="469"/>
      <c r="E8" s="469"/>
      <c r="F8" s="469"/>
    </row>
    <row r="10" spans="1:6" x14ac:dyDescent="0.25">
      <c r="A10" s="470" t="s">
        <v>28</v>
      </c>
      <c r="B10" s="470" t="s">
        <v>328</v>
      </c>
      <c r="C10" s="470" t="s">
        <v>30</v>
      </c>
      <c r="D10" s="470" t="s">
        <v>329</v>
      </c>
      <c r="E10" s="470" t="s">
        <v>330</v>
      </c>
      <c r="F10" s="470"/>
    </row>
    <row r="11" spans="1:6" x14ac:dyDescent="0.25">
      <c r="A11" s="470"/>
      <c r="B11" s="470"/>
      <c r="C11" s="470"/>
      <c r="D11" s="470"/>
      <c r="E11" s="470"/>
      <c r="F11" s="470"/>
    </row>
    <row r="12" spans="1:6" x14ac:dyDescent="0.25">
      <c r="A12" s="306">
        <v>1</v>
      </c>
      <c r="B12" s="307">
        <f>IF('DATA SISWA'!D10="","",'DATA SISWA'!D10)</f>
        <v>23021003</v>
      </c>
      <c r="C12" s="307" t="str">
        <f>IF('DATA SISWA'!E10="","",'DATA SISWA'!E10)</f>
        <v>0085435001</v>
      </c>
      <c r="D12" s="308" t="str">
        <f>IF('DATA SISWA'!F10="","",'DATA SISWA'!F10)</f>
        <v>Ahmad Kardafi</v>
      </c>
      <c r="E12" s="467">
        <v>1</v>
      </c>
      <c r="F12" s="468">
        <v>2</v>
      </c>
    </row>
    <row r="13" spans="1:6" x14ac:dyDescent="0.25">
      <c r="A13" s="306">
        <v>2</v>
      </c>
      <c r="B13" s="307">
        <f>IF('DATA SISWA'!D11="","",'DATA SISWA'!D11)</f>
        <v>23021005</v>
      </c>
      <c r="C13" s="307" t="str">
        <f>IF('DATA SISWA'!E11="","",'DATA SISWA'!E11)</f>
        <v>0072074488</v>
      </c>
      <c r="D13" s="308" t="str">
        <f>IF('DATA SISWA'!F11="","",'DATA SISWA'!F11)</f>
        <v>ALBITRA DESTA WARDANANG</v>
      </c>
      <c r="E13" s="467"/>
      <c r="F13" s="468"/>
    </row>
    <row r="14" spans="1:6" x14ac:dyDescent="0.25">
      <c r="A14" s="306">
        <v>3</v>
      </c>
      <c r="B14" s="307">
        <f>IF('DATA SISWA'!D12="","",'DATA SISWA'!D12)</f>
        <v>23021006</v>
      </c>
      <c r="C14" s="307" t="str">
        <f>IF('DATA SISWA'!E12="","",'DATA SISWA'!E12)</f>
        <v>0085654804</v>
      </c>
      <c r="D14" s="308" t="str">
        <f>IF('DATA SISWA'!F12="","",'DATA SISWA'!F12)</f>
        <v>Albyanza Phipo Inzaghi</v>
      </c>
      <c r="E14" s="467">
        <v>3</v>
      </c>
      <c r="F14" s="468">
        <v>4</v>
      </c>
    </row>
    <row r="15" spans="1:6" x14ac:dyDescent="0.25">
      <c r="A15" s="306">
        <v>4</v>
      </c>
      <c r="B15" s="307">
        <f>IF('DATA SISWA'!D13="","",'DATA SISWA'!D13)</f>
        <v>23021007</v>
      </c>
      <c r="C15" s="307" t="str">
        <f>IF('DATA SISWA'!E13="","",'DATA SISWA'!E13)</f>
        <v>0071677759</v>
      </c>
      <c r="D15" s="308" t="str">
        <f>IF('DATA SISWA'!F13="","",'DATA SISWA'!F13)</f>
        <v>ALDINO DWI SETIAWAN</v>
      </c>
      <c r="E15" s="467"/>
      <c r="F15" s="468"/>
    </row>
    <row r="16" spans="1:6" x14ac:dyDescent="0.25">
      <c r="A16" s="306">
        <v>5</v>
      </c>
      <c r="B16" s="307">
        <f>IF('DATA SISWA'!D14="","",'DATA SISWA'!D14)</f>
        <v>23021008</v>
      </c>
      <c r="C16" s="307" t="str">
        <f>IF('DATA SISWA'!E14="","",'DATA SISWA'!E14)</f>
        <v>0073185441</v>
      </c>
      <c r="D16" s="308" t="str">
        <f>IF('DATA SISWA'!F14="","",'DATA SISWA'!F14)</f>
        <v>ANDIKA SURYA PANCA</v>
      </c>
      <c r="E16" s="467">
        <v>5</v>
      </c>
      <c r="F16" s="468">
        <v>6</v>
      </c>
    </row>
    <row r="17" spans="1:6" x14ac:dyDescent="0.25">
      <c r="A17" s="306">
        <v>6</v>
      </c>
      <c r="B17" s="307">
        <f>IF('DATA SISWA'!D15="","",'DATA SISWA'!D15)</f>
        <v>23021012</v>
      </c>
      <c r="C17" s="307" t="str">
        <f>IF('DATA SISWA'!E15="","",'DATA SISWA'!E15)</f>
        <v>0088478232</v>
      </c>
      <c r="D17" s="308" t="str">
        <f>IF('DATA SISWA'!F15="","",'DATA SISWA'!F15)</f>
        <v>DAVA AFREZA</v>
      </c>
      <c r="E17" s="467"/>
      <c r="F17" s="468"/>
    </row>
    <row r="18" spans="1:6" x14ac:dyDescent="0.25">
      <c r="A18" s="306">
        <v>7</v>
      </c>
      <c r="B18" s="307">
        <f>IF('DATA SISWA'!D16="","",'DATA SISWA'!D16)</f>
        <v>23021013</v>
      </c>
      <c r="C18" s="307" t="str">
        <f>IF('DATA SISWA'!E16="","",'DATA SISWA'!E16)</f>
        <v>0076442471</v>
      </c>
      <c r="D18" s="308" t="str">
        <f>IF('DATA SISWA'!F16="","",'DATA SISWA'!F16)</f>
        <v>DESTA SINAR WINATA</v>
      </c>
      <c r="E18" s="467">
        <v>7</v>
      </c>
      <c r="F18" s="468">
        <v>8</v>
      </c>
    </row>
    <row r="19" spans="1:6" x14ac:dyDescent="0.25">
      <c r="A19" s="306">
        <v>8</v>
      </c>
      <c r="B19" s="307">
        <f>IF('DATA SISWA'!D17="","",'DATA SISWA'!D17)</f>
        <v>23021014</v>
      </c>
      <c r="C19" s="307" t="str">
        <f>IF('DATA SISWA'!E17="","",'DATA SISWA'!E17)</f>
        <v>0073642892</v>
      </c>
      <c r="D19" s="308" t="str">
        <f>IF('DATA SISWA'!F17="","",'DATA SISWA'!F17)</f>
        <v>DEVIS FEBRI YANSYAH</v>
      </c>
      <c r="E19" s="467"/>
      <c r="F19" s="468"/>
    </row>
    <row r="20" spans="1:6" x14ac:dyDescent="0.25">
      <c r="A20" s="306">
        <v>9</v>
      </c>
      <c r="B20" s="307">
        <f>IF('DATA SISWA'!D18="","",'DATA SISWA'!D18)</f>
        <v>22021069</v>
      </c>
      <c r="C20" s="307" t="str">
        <f>IF('DATA SISWA'!E18="","",'DATA SISWA'!E18)</f>
        <v>0068380971</v>
      </c>
      <c r="D20" s="308" t="str">
        <f>IF('DATA SISWA'!F18="","",'DATA SISWA'!F18)</f>
        <v>DIAN OKTA SAPUTRA</v>
      </c>
      <c r="E20" s="467">
        <v>9</v>
      </c>
      <c r="F20" s="468">
        <v>10</v>
      </c>
    </row>
    <row r="21" spans="1:6" x14ac:dyDescent="0.25">
      <c r="A21" s="306">
        <v>10</v>
      </c>
      <c r="B21" s="307">
        <f>IF('DATA SISWA'!D19="","",'DATA SISWA'!D19)</f>
        <v>23020011</v>
      </c>
      <c r="C21" s="307" t="str">
        <f>IF('DATA SISWA'!E19="","",'DATA SISWA'!E19)</f>
        <v>0085389198</v>
      </c>
      <c r="D21" s="308" t="str">
        <f>IF('DATA SISWA'!F19="","",'DATA SISWA'!F19)</f>
        <v>FADLI ARLIYAN</v>
      </c>
      <c r="E21" s="467"/>
      <c r="F21" s="468"/>
    </row>
    <row r="22" spans="1:6" x14ac:dyDescent="0.25">
      <c r="A22" s="306">
        <v>11</v>
      </c>
      <c r="B22" s="307">
        <f>IF('DATA SISWA'!D20="","",'DATA SISWA'!D20)</f>
        <v>23021016</v>
      </c>
      <c r="C22" s="307" t="str">
        <f>IF('DATA SISWA'!E20="","",'DATA SISWA'!E20)</f>
        <v>0089643299</v>
      </c>
      <c r="D22" s="308" t="str">
        <f>IF('DATA SISWA'!F20="","",'DATA SISWA'!F20)</f>
        <v>IHSAN REY SANDI PAMUNGKAS</v>
      </c>
      <c r="E22" s="467">
        <v>11</v>
      </c>
      <c r="F22" s="468">
        <v>12</v>
      </c>
    </row>
    <row r="23" spans="1:6" x14ac:dyDescent="0.25">
      <c r="A23" s="306">
        <v>12</v>
      </c>
      <c r="B23" s="307">
        <f>IF('DATA SISWA'!D21="","",'DATA SISWA'!D21)</f>
        <v>23021017</v>
      </c>
      <c r="C23" s="307" t="str">
        <f>IF('DATA SISWA'!E21="","",'DATA SISWA'!E21)</f>
        <v>0079004940</v>
      </c>
      <c r="D23" s="308" t="str">
        <f>IF('DATA SISWA'!F21="","",'DATA SISWA'!F21)</f>
        <v>Ilyas Mubarok</v>
      </c>
      <c r="E23" s="467"/>
      <c r="F23" s="468"/>
    </row>
    <row r="24" spans="1:6" x14ac:dyDescent="0.25">
      <c r="A24" s="306">
        <v>13</v>
      </c>
      <c r="B24" s="307">
        <f>IF('DATA SISWA'!D22="","",'DATA SISWA'!D22)</f>
        <v>23021018</v>
      </c>
      <c r="C24" s="307" t="str">
        <f>IF('DATA SISWA'!E22="","",'DATA SISWA'!E22)</f>
        <v>0074789713</v>
      </c>
      <c r="D24" s="308" t="str">
        <f>IF('DATA SISWA'!F22="","",'DATA SISWA'!F22)</f>
        <v>JOLANDA PRATAMA</v>
      </c>
      <c r="E24" s="467">
        <v>13</v>
      </c>
      <c r="F24" s="468">
        <v>14</v>
      </c>
    </row>
    <row r="25" spans="1:6" x14ac:dyDescent="0.25">
      <c r="A25" s="306">
        <v>14</v>
      </c>
      <c r="B25" s="307">
        <f>IF('DATA SISWA'!D23="","",'DATA SISWA'!D23)</f>
        <v>23021019</v>
      </c>
      <c r="C25" s="307" t="str">
        <f>IF('DATA SISWA'!E23="","",'DATA SISWA'!E23)</f>
        <v>0084210373</v>
      </c>
      <c r="D25" s="308" t="str">
        <f>IF('DATA SISWA'!F23="","",'DATA SISWA'!F23)</f>
        <v>Kholiq Ar Rasyid</v>
      </c>
      <c r="E25" s="467"/>
      <c r="F25" s="468"/>
    </row>
    <row r="26" spans="1:6" x14ac:dyDescent="0.25">
      <c r="A26" s="306">
        <v>15</v>
      </c>
      <c r="B26" s="307">
        <f>IF('DATA SISWA'!D24="","",'DATA SISWA'!D24)</f>
        <v>23021022</v>
      </c>
      <c r="C26" s="307" t="str">
        <f>IF('DATA SISWA'!E24="","",'DATA SISWA'!E24)</f>
        <v>0077813661</v>
      </c>
      <c r="D26" s="308" t="str">
        <f>IF('DATA SISWA'!F24="","",'DATA SISWA'!F24)</f>
        <v>MOHAMAD IHSAN FADILA</v>
      </c>
      <c r="E26" s="467">
        <v>15</v>
      </c>
      <c r="F26" s="468">
        <v>16</v>
      </c>
    </row>
    <row r="27" spans="1:6" x14ac:dyDescent="0.25">
      <c r="A27" s="306">
        <v>16</v>
      </c>
      <c r="B27" s="307">
        <f>IF('DATA SISWA'!D25="","",'DATA SISWA'!D25)</f>
        <v>23021023</v>
      </c>
      <c r="C27" s="307" t="str">
        <f>IF('DATA SISWA'!E25="","",'DATA SISWA'!E25)</f>
        <v>0084883887</v>
      </c>
      <c r="D27" s="308" t="str">
        <f>IF('DATA SISWA'!F25="","",'DATA SISWA'!F25)</f>
        <v>Muhamad Reva Adi Pratama</v>
      </c>
      <c r="E27" s="467"/>
      <c r="F27" s="468"/>
    </row>
    <row r="28" spans="1:6" x14ac:dyDescent="0.25">
      <c r="A28" s="306">
        <v>17</v>
      </c>
      <c r="B28" s="307">
        <f>IF('DATA SISWA'!D26="","",'DATA SISWA'!D26)</f>
        <v>23021024</v>
      </c>
      <c r="C28" s="307" t="str">
        <f>IF('DATA SISWA'!E26="","",'DATA SISWA'!E26)</f>
        <v>0083467600</v>
      </c>
      <c r="D28" s="308" t="str">
        <f>IF('DATA SISWA'!F26="","",'DATA SISWA'!F26)</f>
        <v>MUHAMMAD RICKY RAMADHANI</v>
      </c>
      <c r="E28" s="467">
        <v>17</v>
      </c>
      <c r="F28" s="468">
        <v>18</v>
      </c>
    </row>
    <row r="29" spans="1:6" x14ac:dyDescent="0.25">
      <c r="A29" s="306">
        <v>18</v>
      </c>
      <c r="B29" s="307">
        <f>IF('DATA SISWA'!D27="","",'DATA SISWA'!D27)</f>
        <v>23021027</v>
      </c>
      <c r="C29" s="307" t="str">
        <f>IF('DATA SISWA'!E27="","",'DATA SISWA'!E27)</f>
        <v>0081792674</v>
      </c>
      <c r="D29" s="308" t="str">
        <f>IF('DATA SISWA'!F27="","",'DATA SISWA'!F27)</f>
        <v>MUHIBBIM ABDUL ROHMAN</v>
      </c>
      <c r="E29" s="467"/>
      <c r="F29" s="468"/>
    </row>
    <row r="30" spans="1:6" x14ac:dyDescent="0.25">
      <c r="A30" s="306">
        <v>19</v>
      </c>
      <c r="B30" s="307">
        <f>IF('DATA SISWA'!D28="","",'DATA SISWA'!D28)</f>
        <v>23021028</v>
      </c>
      <c r="C30" s="307" t="str">
        <f>IF('DATA SISWA'!E28="","",'DATA SISWA'!E28)</f>
        <v>0072756205</v>
      </c>
      <c r="D30" s="308" t="str">
        <f>IF('DATA SISWA'!F28="","",'DATA SISWA'!F28)</f>
        <v>NABIL OKTAMA PUTRA</v>
      </c>
      <c r="E30" s="467">
        <v>19</v>
      </c>
      <c r="F30" s="468">
        <v>20</v>
      </c>
    </row>
    <row r="31" spans="1:6" x14ac:dyDescent="0.25">
      <c r="A31" s="306">
        <v>20</v>
      </c>
      <c r="B31" s="307">
        <f>IF('DATA SISWA'!D29="","",'DATA SISWA'!D29)</f>
        <v>23021030</v>
      </c>
      <c r="C31" s="307" t="str">
        <f>IF('DATA SISWA'!E29="","",'DATA SISWA'!E29)</f>
        <v>0084827937</v>
      </c>
      <c r="D31" s="308" t="str">
        <f>IF('DATA SISWA'!F29="","",'DATA SISWA'!F29)</f>
        <v>Peri Gunawan</v>
      </c>
      <c r="E31" s="467"/>
      <c r="F31" s="468"/>
    </row>
    <row r="32" spans="1:6" x14ac:dyDescent="0.25">
      <c r="A32" s="306">
        <v>21</v>
      </c>
      <c r="B32" s="307">
        <f>IF('DATA SISWA'!D30="","",'DATA SISWA'!D30)</f>
        <v>23021032</v>
      </c>
      <c r="C32" s="307" t="str">
        <f>IF('DATA SISWA'!E30="","",'DATA SISWA'!E30)</f>
        <v>0083959553</v>
      </c>
      <c r="D32" s="308" t="str">
        <f>IF('DATA SISWA'!F30="","",'DATA SISWA'!F30)</f>
        <v>Rahmat Aryanto</v>
      </c>
      <c r="E32" s="467">
        <v>21</v>
      </c>
      <c r="F32" s="468">
        <v>22</v>
      </c>
    </row>
    <row r="33" spans="1:6" x14ac:dyDescent="0.25">
      <c r="A33" s="306">
        <v>22</v>
      </c>
      <c r="B33" s="307">
        <f>IF('DATA SISWA'!D31="","",'DATA SISWA'!D31)</f>
        <v>23021033</v>
      </c>
      <c r="C33" s="307" t="str">
        <f>IF('DATA SISWA'!E31="","",'DATA SISWA'!E31)</f>
        <v>0074833360</v>
      </c>
      <c r="D33" s="308" t="str">
        <f>IF('DATA SISWA'!F31="","",'DATA SISWA'!F31)</f>
        <v>Rahmat Mahardika</v>
      </c>
      <c r="E33" s="467"/>
      <c r="F33" s="468"/>
    </row>
    <row r="34" spans="1:6" x14ac:dyDescent="0.25">
      <c r="A34" s="306">
        <v>23</v>
      </c>
      <c r="B34" s="307">
        <f>IF('DATA SISWA'!D32="","",'DATA SISWA'!D32)</f>
        <v>23021034</v>
      </c>
      <c r="C34" s="307" t="str">
        <f>IF('DATA SISWA'!E32="","",'DATA SISWA'!E32)</f>
        <v>0087018115</v>
      </c>
      <c r="D34" s="308" t="str">
        <f>IF('DATA SISWA'!F32="","",'DATA SISWA'!F32)</f>
        <v>RASYA RIZKY RAMADHAN</v>
      </c>
      <c r="E34" s="467">
        <v>23</v>
      </c>
      <c r="F34" s="468">
        <v>24</v>
      </c>
    </row>
    <row r="35" spans="1:6" x14ac:dyDescent="0.25">
      <c r="A35" s="306">
        <v>24</v>
      </c>
      <c r="B35" s="307">
        <f>IF('DATA SISWA'!D33="","",'DATA SISWA'!D33)</f>
        <v>23021035</v>
      </c>
      <c r="C35" s="307" t="str">
        <f>IF('DATA SISWA'!E33="","",'DATA SISWA'!E33)</f>
        <v>0084150372</v>
      </c>
      <c r="D35" s="308" t="str">
        <f>IF('DATA SISWA'!F33="","",'DATA SISWA'!F33)</f>
        <v>RIDHO ADIANSYAH</v>
      </c>
      <c r="E35" s="467"/>
      <c r="F35" s="468"/>
    </row>
    <row r="36" spans="1:6" x14ac:dyDescent="0.25">
      <c r="A36" s="306">
        <v>25</v>
      </c>
      <c r="B36" s="307">
        <f>IF('DATA SISWA'!D34="","",'DATA SISWA'!D34)</f>
        <v>23021038</v>
      </c>
      <c r="C36" s="307" t="str">
        <f>IF('DATA SISWA'!E34="","",'DATA SISWA'!E34)</f>
        <v>0067226810</v>
      </c>
      <c r="D36" s="308" t="str">
        <f>IF('DATA SISWA'!F34="","",'DATA SISWA'!F34)</f>
        <v>SURYA EFENDI</v>
      </c>
      <c r="E36" s="467">
        <v>25</v>
      </c>
      <c r="F36" s="468">
        <v>26</v>
      </c>
    </row>
    <row r="37" spans="1:6" x14ac:dyDescent="0.25">
      <c r="A37" s="306">
        <v>26</v>
      </c>
      <c r="B37" s="307">
        <f>IF('DATA SISWA'!D35="","",'DATA SISWA'!D35)</f>
        <v>23021039</v>
      </c>
      <c r="C37" s="307" t="str">
        <f>IF('DATA SISWA'!E35="","",'DATA SISWA'!E35)</f>
        <v>0076396464</v>
      </c>
      <c r="D37" s="308" t="str">
        <f>IF('DATA SISWA'!F35="","",'DATA SISWA'!F35)</f>
        <v>VAREL PRATAMA. S</v>
      </c>
      <c r="E37" s="467"/>
      <c r="F37" s="468"/>
    </row>
    <row r="38" spans="1:6" x14ac:dyDescent="0.25">
      <c r="A38" s="306">
        <v>27</v>
      </c>
      <c r="B38" s="307">
        <f>IF('DATA SISWA'!D36="","",'DATA SISWA'!D36)</f>
        <v>23021040</v>
      </c>
      <c r="C38" s="307" t="str">
        <f>IF('DATA SISWA'!E36="","",'DATA SISWA'!E36)</f>
        <v>0069594792</v>
      </c>
      <c r="D38" s="308" t="str">
        <f>IF('DATA SISWA'!F36="","",'DATA SISWA'!F36)</f>
        <v>Y.DEVIN</v>
      </c>
      <c r="E38" s="467">
        <v>27</v>
      </c>
      <c r="F38" s="468">
        <v>28</v>
      </c>
    </row>
    <row r="39" spans="1:6" x14ac:dyDescent="0.25">
      <c r="A39" s="306">
        <v>28</v>
      </c>
      <c r="B39" s="307" t="str">
        <f>IF('DATA SISWA'!D37="","",'DATA SISWA'!D37)</f>
        <v/>
      </c>
      <c r="C39" s="307" t="str">
        <f>IF('DATA SISWA'!E37="","",'DATA SISWA'!E37)</f>
        <v/>
      </c>
      <c r="D39" s="308" t="str">
        <f>IF('DATA SISWA'!F37="","",'DATA SISWA'!F37)</f>
        <v/>
      </c>
      <c r="E39" s="467"/>
      <c r="F39" s="468"/>
    </row>
    <row r="40" spans="1:6" x14ac:dyDescent="0.25">
      <c r="A40" s="306">
        <v>29</v>
      </c>
      <c r="B40" s="307" t="str">
        <f>IF('DATA SISWA'!D38="","",'DATA SISWA'!D38)</f>
        <v/>
      </c>
      <c r="C40" s="307" t="str">
        <f>IF('DATA SISWA'!E38="","",'DATA SISWA'!E38)</f>
        <v/>
      </c>
      <c r="D40" s="308" t="str">
        <f>IF('DATA SISWA'!F38="","",'DATA SISWA'!F38)</f>
        <v/>
      </c>
      <c r="E40" s="467">
        <v>29</v>
      </c>
      <c r="F40" s="468">
        <v>30</v>
      </c>
    </row>
    <row r="41" spans="1:6" x14ac:dyDescent="0.25">
      <c r="A41" s="306">
        <v>30</v>
      </c>
      <c r="B41" s="307" t="str">
        <f>IF('DATA SISWA'!D39="","",'DATA SISWA'!D39)</f>
        <v/>
      </c>
      <c r="C41" s="307" t="str">
        <f>IF('DATA SISWA'!E39="","",'DATA SISWA'!E39)</f>
        <v/>
      </c>
      <c r="D41" s="308" t="str">
        <f>IF('DATA SISWA'!F39="","",'DATA SISWA'!F39)</f>
        <v/>
      </c>
      <c r="E41" s="467"/>
      <c r="F41" s="468"/>
    </row>
    <row r="42" spans="1:6" x14ac:dyDescent="0.25">
      <c r="A42" s="306">
        <v>31</v>
      </c>
      <c r="B42" s="307" t="str">
        <f>IF('DATA SISWA'!D40="","",'DATA SISWA'!D40)</f>
        <v/>
      </c>
      <c r="C42" s="307" t="str">
        <f>IF('DATA SISWA'!E40="","",'DATA SISWA'!E40)</f>
        <v/>
      </c>
      <c r="D42" s="308" t="str">
        <f>IF('DATA SISWA'!F40="","",'DATA SISWA'!F40)</f>
        <v/>
      </c>
      <c r="E42" s="467">
        <v>31</v>
      </c>
      <c r="F42" s="468">
        <v>32</v>
      </c>
    </row>
    <row r="43" spans="1:6" x14ac:dyDescent="0.25">
      <c r="A43" s="306">
        <v>32</v>
      </c>
      <c r="B43" s="307" t="str">
        <f>IF('DATA SISWA'!D41="","",'DATA SISWA'!D41)</f>
        <v/>
      </c>
      <c r="C43" s="307" t="str">
        <f>IF('DATA SISWA'!E41="","",'DATA SISWA'!E41)</f>
        <v/>
      </c>
      <c r="D43" s="308" t="str">
        <f>IF('DATA SISWA'!F41="","",'DATA SISWA'!F41)</f>
        <v/>
      </c>
      <c r="E43" s="467"/>
      <c r="F43" s="468"/>
    </row>
    <row r="44" spans="1:6" x14ac:dyDescent="0.25">
      <c r="A44" s="306">
        <v>33</v>
      </c>
      <c r="B44" s="307" t="str">
        <f>IF('DATA SISWA'!D42="","",'DATA SISWA'!D42)</f>
        <v/>
      </c>
      <c r="C44" s="307" t="str">
        <f>IF('DATA SISWA'!E42="","",'DATA SISWA'!E42)</f>
        <v/>
      </c>
      <c r="D44" s="308" t="str">
        <f>IF('DATA SISWA'!F42="","",'DATA SISWA'!F42)</f>
        <v/>
      </c>
      <c r="E44" s="467">
        <v>33</v>
      </c>
      <c r="F44" s="468">
        <v>34</v>
      </c>
    </row>
    <row r="45" spans="1:6" x14ac:dyDescent="0.25">
      <c r="A45" s="306">
        <v>34</v>
      </c>
      <c r="B45" s="307" t="str">
        <f>IF('DATA SISWA'!D43="","",'DATA SISWA'!D43)</f>
        <v/>
      </c>
      <c r="C45" s="307" t="str">
        <f>IF('DATA SISWA'!E43="","",'DATA SISWA'!E43)</f>
        <v/>
      </c>
      <c r="D45" s="308" t="str">
        <f>IF('DATA SISWA'!F43="","",'DATA SISWA'!F43)</f>
        <v/>
      </c>
      <c r="E45" s="467"/>
      <c r="F45" s="468"/>
    </row>
    <row r="46" spans="1:6" x14ac:dyDescent="0.25">
      <c r="A46" s="306">
        <v>35</v>
      </c>
      <c r="B46" s="307" t="str">
        <f>IF('DATA SISWA'!D44="","",'DATA SISWA'!D44)</f>
        <v/>
      </c>
      <c r="C46" s="307" t="str">
        <f>IF('DATA SISWA'!E44="","",'DATA SISWA'!E44)</f>
        <v/>
      </c>
      <c r="D46" s="308" t="str">
        <f>IF('DATA SISWA'!F44="","",'DATA SISWA'!F44)</f>
        <v/>
      </c>
      <c r="E46" s="467">
        <v>35</v>
      </c>
      <c r="F46" s="468">
        <v>36</v>
      </c>
    </row>
    <row r="47" spans="1:6" x14ac:dyDescent="0.25">
      <c r="A47" s="306">
        <v>36</v>
      </c>
      <c r="B47" s="307">
        <f>IF([2]Siswa!C43="","",[2]Siswa!C43)</f>
        <v>0</v>
      </c>
      <c r="C47" s="307" t="str">
        <f>IF('DATA SISWA'!E45="","",'DATA SISWA'!E45)</f>
        <v/>
      </c>
      <c r="D47" s="308" t="str">
        <f>IF('DATA SISWA'!F45="","",'DATA SISWA'!F45)</f>
        <v/>
      </c>
      <c r="E47" s="467"/>
      <c r="F47" s="468"/>
    </row>
    <row r="48" spans="1:6" x14ac:dyDescent="0.25">
      <c r="A48" s="306">
        <v>37</v>
      </c>
      <c r="B48" s="307">
        <f>IF([2]Siswa!C44="","",[2]Siswa!C44)</f>
        <v>0</v>
      </c>
      <c r="C48" s="307" t="str">
        <f>IF('DATA SISWA'!E46="","",'DATA SISWA'!E46)</f>
        <v/>
      </c>
      <c r="D48" s="308" t="str">
        <f>IF('DATA SISWA'!F46="","",'DATA SISWA'!F46)</f>
        <v/>
      </c>
      <c r="E48" s="467">
        <v>37</v>
      </c>
      <c r="F48" s="468">
        <v>38</v>
      </c>
    </row>
    <row r="49" spans="1:6" x14ac:dyDescent="0.25">
      <c r="A49" s="306">
        <v>38</v>
      </c>
      <c r="B49" s="307">
        <f>IF([2]Siswa!C45="","",[2]Siswa!C45)</f>
        <v>0</v>
      </c>
      <c r="C49" s="307" t="str">
        <f>IF('DATA SISWA'!E47="","",'DATA SISWA'!E47)</f>
        <v/>
      </c>
      <c r="D49" s="308" t="str">
        <f>IF('DATA SISWA'!F47="","",'DATA SISWA'!F47)</f>
        <v/>
      </c>
      <c r="E49" s="467"/>
      <c r="F49" s="468"/>
    </row>
    <row r="50" spans="1:6" x14ac:dyDescent="0.25">
      <c r="A50" s="306">
        <v>39</v>
      </c>
      <c r="B50" s="307">
        <f>IF([2]Siswa!C46="","",[2]Siswa!C46)</f>
        <v>0</v>
      </c>
      <c r="C50" s="307" t="str">
        <f>IF('DATA SISWA'!E48="","",'DATA SISWA'!E48)</f>
        <v/>
      </c>
      <c r="D50" s="308" t="str">
        <f>IF('DATA SISWA'!F48="","",'DATA SISWA'!F48)</f>
        <v/>
      </c>
      <c r="E50" s="467">
        <v>39</v>
      </c>
      <c r="F50" s="468">
        <v>40</v>
      </c>
    </row>
    <row r="51" spans="1:6" x14ac:dyDescent="0.25">
      <c r="A51" s="306">
        <v>40</v>
      </c>
      <c r="B51" s="307">
        <f>IF([2]Siswa!C47="","",[2]Siswa!C47)</f>
        <v>0</v>
      </c>
      <c r="C51" s="307" t="str">
        <f>IF('DATA SISWA'!E49="","",'DATA SISWA'!E49)</f>
        <v/>
      </c>
      <c r="D51" s="308" t="str">
        <f>IF('DATA SISWA'!F49="","",'DATA SISWA'!F49)</f>
        <v/>
      </c>
      <c r="E51" s="467"/>
      <c r="F51" s="468"/>
    </row>
    <row r="53" spans="1:6" x14ac:dyDescent="0.25">
      <c r="D53" s="311" t="str">
        <f>'DATA SEKOLAH'!D23</f>
        <v>Gadingrejo, 13 Juni 2025</v>
      </c>
    </row>
    <row r="54" spans="1:6" x14ac:dyDescent="0.25">
      <c r="D54" s="309" t="s">
        <v>331</v>
      </c>
    </row>
    <row r="55" spans="1:6" x14ac:dyDescent="0.25">
      <c r="D55" s="309"/>
    </row>
    <row r="56" spans="1:6" x14ac:dyDescent="0.25">
      <c r="D56" s="309"/>
    </row>
    <row r="57" spans="1:6" x14ac:dyDescent="0.25">
      <c r="D57" s="309"/>
    </row>
    <row r="58" spans="1:6" x14ac:dyDescent="0.25">
      <c r="D58" s="310" t="str">
        <f>'DATA SEKOLAH'!D17</f>
        <v>Rustandi, S.Pd.I</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1"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79">
    <pageSetUpPr fitToPage="1"/>
  </sheetPr>
  <dimension ref="A7:F58"/>
  <sheetViews>
    <sheetView workbookViewId="0"/>
  </sheetViews>
  <sheetFormatPr defaultRowHeight="15" x14ac:dyDescent="0.25"/>
  <cols>
    <col min="2" max="2" width="12.7109375" bestFit="1" customWidth="1"/>
    <col min="3" max="3" width="15.7109375" bestFit="1" customWidth="1"/>
    <col min="4" max="4" width="39" customWidth="1"/>
    <col min="5" max="6" width="15.5703125" customWidth="1"/>
  </cols>
  <sheetData>
    <row r="7" spans="1:6" x14ac:dyDescent="0.25">
      <c r="A7" s="469" t="str">
        <f>"TANDA TERIMA PENGUMPULAN BUKU RAPOR SISWA SEMESTER " &amp; UPPER('DATA SEKOLAH'!D21) &amp; " XI TSM"</f>
        <v>TANDA TERIMA PENGUMPULAN BUKU RAPOR SISWA SEMESTER II (DUA) XI TSM</v>
      </c>
      <c r="B7" s="469"/>
      <c r="C7" s="469"/>
      <c r="D7" s="469"/>
      <c r="E7" s="469"/>
      <c r="F7" s="469"/>
    </row>
    <row r="8" spans="1:6" x14ac:dyDescent="0.25">
      <c r="A8" s="469" t="str">
        <f>"TAHUN PELAJARAN "&amp;'DATA SEKOLAH'!D22</f>
        <v>TAHUN PELAJARAN 2024 - 2025</v>
      </c>
      <c r="B8" s="469"/>
      <c r="C8" s="469"/>
      <c r="D8" s="469"/>
      <c r="E8" s="469"/>
      <c r="F8" s="469"/>
    </row>
    <row r="10" spans="1:6" x14ac:dyDescent="0.25">
      <c r="A10" s="470" t="s">
        <v>28</v>
      </c>
      <c r="B10" s="470" t="s">
        <v>328</v>
      </c>
      <c r="C10" s="470" t="s">
        <v>30</v>
      </c>
      <c r="D10" s="470" t="s">
        <v>329</v>
      </c>
      <c r="E10" s="470" t="s">
        <v>330</v>
      </c>
      <c r="F10" s="470"/>
    </row>
    <row r="11" spans="1:6" x14ac:dyDescent="0.25">
      <c r="A11" s="470"/>
      <c r="B11" s="470"/>
      <c r="C11" s="470"/>
      <c r="D11" s="470"/>
      <c r="E11" s="470"/>
      <c r="F11" s="470"/>
    </row>
    <row r="12" spans="1:6" x14ac:dyDescent="0.25">
      <c r="A12" s="306">
        <v>1</v>
      </c>
      <c r="B12" s="307">
        <f>IF('DATA SISWA'!D10="","",'DATA SISWA'!D10)</f>
        <v>23021003</v>
      </c>
      <c r="C12" s="307" t="str">
        <f>IF('DATA SISWA'!E10="","",'DATA SISWA'!E10)</f>
        <v>0085435001</v>
      </c>
      <c r="D12" s="308" t="str">
        <f>IF('DATA SISWA'!F10="","",'DATA SISWA'!F10)</f>
        <v>Ahmad Kardafi</v>
      </c>
      <c r="E12" s="467">
        <v>1</v>
      </c>
      <c r="F12" s="468">
        <v>2</v>
      </c>
    </row>
    <row r="13" spans="1:6" x14ac:dyDescent="0.25">
      <c r="A13" s="306">
        <v>2</v>
      </c>
      <c r="B13" s="307">
        <f>IF('DATA SISWA'!D11="","",'DATA SISWA'!D11)</f>
        <v>23021005</v>
      </c>
      <c r="C13" s="307" t="str">
        <f>IF('DATA SISWA'!E11="","",'DATA SISWA'!E11)</f>
        <v>0072074488</v>
      </c>
      <c r="D13" s="308" t="str">
        <f>IF('DATA SISWA'!F11="","",'DATA SISWA'!F11)</f>
        <v>ALBITRA DESTA WARDANANG</v>
      </c>
      <c r="E13" s="467"/>
      <c r="F13" s="468"/>
    </row>
    <row r="14" spans="1:6" x14ac:dyDescent="0.25">
      <c r="A14" s="306">
        <v>3</v>
      </c>
      <c r="B14" s="307">
        <f>IF('DATA SISWA'!D12="","",'DATA SISWA'!D12)</f>
        <v>23021006</v>
      </c>
      <c r="C14" s="307" t="str">
        <f>IF('DATA SISWA'!E12="","",'DATA SISWA'!E12)</f>
        <v>0085654804</v>
      </c>
      <c r="D14" s="308" t="str">
        <f>IF('DATA SISWA'!F12="","",'DATA SISWA'!F12)</f>
        <v>Albyanza Phipo Inzaghi</v>
      </c>
      <c r="E14" s="467">
        <v>3</v>
      </c>
      <c r="F14" s="468">
        <v>4</v>
      </c>
    </row>
    <row r="15" spans="1:6" x14ac:dyDescent="0.25">
      <c r="A15" s="306">
        <v>4</v>
      </c>
      <c r="B15" s="307">
        <f>IF('DATA SISWA'!D13="","",'DATA SISWA'!D13)</f>
        <v>23021007</v>
      </c>
      <c r="C15" s="307" t="str">
        <f>IF('DATA SISWA'!E13="","",'DATA SISWA'!E13)</f>
        <v>0071677759</v>
      </c>
      <c r="D15" s="308" t="str">
        <f>IF('DATA SISWA'!F13="","",'DATA SISWA'!F13)</f>
        <v>ALDINO DWI SETIAWAN</v>
      </c>
      <c r="E15" s="467"/>
      <c r="F15" s="468"/>
    </row>
    <row r="16" spans="1:6" x14ac:dyDescent="0.25">
      <c r="A16" s="306">
        <v>5</v>
      </c>
      <c r="B16" s="307">
        <f>IF('DATA SISWA'!D14="","",'DATA SISWA'!D14)</f>
        <v>23021008</v>
      </c>
      <c r="C16" s="307" t="str">
        <f>IF('DATA SISWA'!E14="","",'DATA SISWA'!E14)</f>
        <v>0073185441</v>
      </c>
      <c r="D16" s="308" t="str">
        <f>IF('DATA SISWA'!F14="","",'DATA SISWA'!F14)</f>
        <v>ANDIKA SURYA PANCA</v>
      </c>
      <c r="E16" s="467">
        <v>5</v>
      </c>
      <c r="F16" s="468">
        <v>6</v>
      </c>
    </row>
    <row r="17" spans="1:6" x14ac:dyDescent="0.25">
      <c r="A17" s="306">
        <v>6</v>
      </c>
      <c r="B17" s="307">
        <f>IF('DATA SISWA'!D15="","",'DATA SISWA'!D15)</f>
        <v>23021012</v>
      </c>
      <c r="C17" s="307" t="str">
        <f>IF('DATA SISWA'!E15="","",'DATA SISWA'!E15)</f>
        <v>0088478232</v>
      </c>
      <c r="D17" s="308" t="str">
        <f>IF('DATA SISWA'!F15="","",'DATA SISWA'!F15)</f>
        <v>DAVA AFREZA</v>
      </c>
      <c r="E17" s="467"/>
      <c r="F17" s="468"/>
    </row>
    <row r="18" spans="1:6" x14ac:dyDescent="0.25">
      <c r="A18" s="306">
        <v>7</v>
      </c>
      <c r="B18" s="307">
        <f>IF('DATA SISWA'!D16="","",'DATA SISWA'!D16)</f>
        <v>23021013</v>
      </c>
      <c r="C18" s="307" t="str">
        <f>IF('DATA SISWA'!E16="","",'DATA SISWA'!E16)</f>
        <v>0076442471</v>
      </c>
      <c r="D18" s="308" t="str">
        <f>IF('DATA SISWA'!F16="","",'DATA SISWA'!F16)</f>
        <v>DESTA SINAR WINATA</v>
      </c>
      <c r="E18" s="467">
        <v>7</v>
      </c>
      <c r="F18" s="468">
        <v>8</v>
      </c>
    </row>
    <row r="19" spans="1:6" x14ac:dyDescent="0.25">
      <c r="A19" s="306">
        <v>8</v>
      </c>
      <c r="B19" s="307">
        <f>IF('DATA SISWA'!D17="","",'DATA SISWA'!D17)</f>
        <v>23021014</v>
      </c>
      <c r="C19" s="307" t="str">
        <f>IF('DATA SISWA'!E17="","",'DATA SISWA'!E17)</f>
        <v>0073642892</v>
      </c>
      <c r="D19" s="308" t="str">
        <f>IF('DATA SISWA'!F17="","",'DATA SISWA'!F17)</f>
        <v>DEVIS FEBRI YANSYAH</v>
      </c>
      <c r="E19" s="467"/>
      <c r="F19" s="468"/>
    </row>
    <row r="20" spans="1:6" x14ac:dyDescent="0.25">
      <c r="A20" s="306">
        <v>9</v>
      </c>
      <c r="B20" s="307">
        <f>IF('DATA SISWA'!D18="","",'DATA SISWA'!D18)</f>
        <v>22021069</v>
      </c>
      <c r="C20" s="307" t="str">
        <f>IF('DATA SISWA'!E18="","",'DATA SISWA'!E18)</f>
        <v>0068380971</v>
      </c>
      <c r="D20" s="308" t="str">
        <f>IF('DATA SISWA'!F18="","",'DATA SISWA'!F18)</f>
        <v>DIAN OKTA SAPUTRA</v>
      </c>
      <c r="E20" s="467">
        <v>9</v>
      </c>
      <c r="F20" s="468">
        <v>10</v>
      </c>
    </row>
    <row r="21" spans="1:6" x14ac:dyDescent="0.25">
      <c r="A21" s="306">
        <v>10</v>
      </c>
      <c r="B21" s="307">
        <f>IF('DATA SISWA'!D19="","",'DATA SISWA'!D19)</f>
        <v>23020011</v>
      </c>
      <c r="C21" s="307" t="str">
        <f>IF('DATA SISWA'!E19="","",'DATA SISWA'!E19)</f>
        <v>0085389198</v>
      </c>
      <c r="D21" s="308" t="str">
        <f>IF('DATA SISWA'!F19="","",'DATA SISWA'!F19)</f>
        <v>FADLI ARLIYAN</v>
      </c>
      <c r="E21" s="467"/>
      <c r="F21" s="468"/>
    </row>
    <row r="22" spans="1:6" x14ac:dyDescent="0.25">
      <c r="A22" s="306">
        <v>11</v>
      </c>
      <c r="B22" s="307">
        <f>IF('DATA SISWA'!D20="","",'DATA SISWA'!D20)</f>
        <v>23021016</v>
      </c>
      <c r="C22" s="307" t="str">
        <f>IF('DATA SISWA'!E20="","",'DATA SISWA'!E20)</f>
        <v>0089643299</v>
      </c>
      <c r="D22" s="308" t="str">
        <f>IF('DATA SISWA'!F20="","",'DATA SISWA'!F20)</f>
        <v>IHSAN REY SANDI PAMUNGKAS</v>
      </c>
      <c r="E22" s="467">
        <v>11</v>
      </c>
      <c r="F22" s="468">
        <v>12</v>
      </c>
    </row>
    <row r="23" spans="1:6" x14ac:dyDescent="0.25">
      <c r="A23" s="306">
        <v>12</v>
      </c>
      <c r="B23" s="307">
        <f>IF('DATA SISWA'!D21="","",'DATA SISWA'!D21)</f>
        <v>23021017</v>
      </c>
      <c r="C23" s="307" t="str">
        <f>IF('DATA SISWA'!E21="","",'DATA SISWA'!E21)</f>
        <v>0079004940</v>
      </c>
      <c r="D23" s="308" t="str">
        <f>IF('DATA SISWA'!F21="","",'DATA SISWA'!F21)</f>
        <v>Ilyas Mubarok</v>
      </c>
      <c r="E23" s="467"/>
      <c r="F23" s="468"/>
    </row>
    <row r="24" spans="1:6" x14ac:dyDescent="0.25">
      <c r="A24" s="306">
        <v>13</v>
      </c>
      <c r="B24" s="307">
        <f>IF('DATA SISWA'!D22="","",'DATA SISWA'!D22)</f>
        <v>23021018</v>
      </c>
      <c r="C24" s="307" t="str">
        <f>IF('DATA SISWA'!E22="","",'DATA SISWA'!E22)</f>
        <v>0074789713</v>
      </c>
      <c r="D24" s="308" t="str">
        <f>IF('DATA SISWA'!F22="","",'DATA SISWA'!F22)</f>
        <v>JOLANDA PRATAMA</v>
      </c>
      <c r="E24" s="467">
        <v>13</v>
      </c>
      <c r="F24" s="468">
        <v>14</v>
      </c>
    </row>
    <row r="25" spans="1:6" x14ac:dyDescent="0.25">
      <c r="A25" s="306">
        <v>14</v>
      </c>
      <c r="B25" s="307">
        <f>IF('DATA SISWA'!D23="","",'DATA SISWA'!D23)</f>
        <v>23021019</v>
      </c>
      <c r="C25" s="307" t="str">
        <f>IF('DATA SISWA'!E23="","",'DATA SISWA'!E23)</f>
        <v>0084210373</v>
      </c>
      <c r="D25" s="308" t="str">
        <f>IF('DATA SISWA'!F23="","",'DATA SISWA'!F23)</f>
        <v>Kholiq Ar Rasyid</v>
      </c>
      <c r="E25" s="467"/>
      <c r="F25" s="468"/>
    </row>
    <row r="26" spans="1:6" x14ac:dyDescent="0.25">
      <c r="A26" s="306">
        <v>15</v>
      </c>
      <c r="B26" s="307">
        <f>IF('DATA SISWA'!D24="","",'DATA SISWA'!D24)</f>
        <v>23021022</v>
      </c>
      <c r="C26" s="307" t="str">
        <f>IF('DATA SISWA'!E24="","",'DATA SISWA'!E24)</f>
        <v>0077813661</v>
      </c>
      <c r="D26" s="308" t="str">
        <f>IF('DATA SISWA'!F24="","",'DATA SISWA'!F24)</f>
        <v>MOHAMAD IHSAN FADILA</v>
      </c>
      <c r="E26" s="467">
        <v>15</v>
      </c>
      <c r="F26" s="468">
        <v>16</v>
      </c>
    </row>
    <row r="27" spans="1:6" x14ac:dyDescent="0.25">
      <c r="A27" s="306">
        <v>16</v>
      </c>
      <c r="B27" s="307">
        <f>IF('DATA SISWA'!D25="","",'DATA SISWA'!D25)</f>
        <v>23021023</v>
      </c>
      <c r="C27" s="307" t="str">
        <f>IF('DATA SISWA'!E25="","",'DATA SISWA'!E25)</f>
        <v>0084883887</v>
      </c>
      <c r="D27" s="308" t="str">
        <f>IF('DATA SISWA'!F25="","",'DATA SISWA'!F25)</f>
        <v>Muhamad Reva Adi Pratama</v>
      </c>
      <c r="E27" s="467"/>
      <c r="F27" s="468"/>
    </row>
    <row r="28" spans="1:6" x14ac:dyDescent="0.25">
      <c r="A28" s="306">
        <v>17</v>
      </c>
      <c r="B28" s="307">
        <f>IF('DATA SISWA'!D26="","",'DATA SISWA'!D26)</f>
        <v>23021024</v>
      </c>
      <c r="C28" s="307" t="str">
        <f>IF('DATA SISWA'!E26="","",'DATA SISWA'!E26)</f>
        <v>0083467600</v>
      </c>
      <c r="D28" s="308" t="str">
        <f>IF('DATA SISWA'!F26="","",'DATA SISWA'!F26)</f>
        <v>MUHAMMAD RICKY RAMADHANI</v>
      </c>
      <c r="E28" s="467">
        <v>17</v>
      </c>
      <c r="F28" s="468">
        <v>18</v>
      </c>
    </row>
    <row r="29" spans="1:6" x14ac:dyDescent="0.25">
      <c r="A29" s="306">
        <v>18</v>
      </c>
      <c r="B29" s="307">
        <f>IF('DATA SISWA'!D27="","",'DATA SISWA'!D27)</f>
        <v>23021027</v>
      </c>
      <c r="C29" s="307" t="str">
        <f>IF('DATA SISWA'!E27="","",'DATA SISWA'!E27)</f>
        <v>0081792674</v>
      </c>
      <c r="D29" s="308" t="str">
        <f>IF('DATA SISWA'!F27="","",'DATA SISWA'!F27)</f>
        <v>MUHIBBIM ABDUL ROHMAN</v>
      </c>
      <c r="E29" s="467"/>
      <c r="F29" s="468"/>
    </row>
    <row r="30" spans="1:6" x14ac:dyDescent="0.25">
      <c r="A30" s="306">
        <v>19</v>
      </c>
      <c r="B30" s="307">
        <f>IF('DATA SISWA'!D28="","",'DATA SISWA'!D28)</f>
        <v>23021028</v>
      </c>
      <c r="C30" s="307" t="str">
        <f>IF('DATA SISWA'!E28="","",'DATA SISWA'!E28)</f>
        <v>0072756205</v>
      </c>
      <c r="D30" s="308" t="str">
        <f>IF('DATA SISWA'!F28="","",'DATA SISWA'!F28)</f>
        <v>NABIL OKTAMA PUTRA</v>
      </c>
      <c r="E30" s="467">
        <v>19</v>
      </c>
      <c r="F30" s="468">
        <v>20</v>
      </c>
    </row>
    <row r="31" spans="1:6" x14ac:dyDescent="0.25">
      <c r="A31" s="306">
        <v>20</v>
      </c>
      <c r="B31" s="307">
        <f>IF('DATA SISWA'!D29="","",'DATA SISWA'!D29)</f>
        <v>23021030</v>
      </c>
      <c r="C31" s="307" t="str">
        <f>IF('DATA SISWA'!E29="","",'DATA SISWA'!E29)</f>
        <v>0084827937</v>
      </c>
      <c r="D31" s="308" t="str">
        <f>IF('DATA SISWA'!F29="","",'DATA SISWA'!F29)</f>
        <v>Peri Gunawan</v>
      </c>
      <c r="E31" s="467"/>
      <c r="F31" s="468"/>
    </row>
    <row r="32" spans="1:6" x14ac:dyDescent="0.25">
      <c r="A32" s="306">
        <v>21</v>
      </c>
      <c r="B32" s="307">
        <f>IF('DATA SISWA'!D30="","",'DATA SISWA'!D30)</f>
        <v>23021032</v>
      </c>
      <c r="C32" s="307" t="str">
        <f>IF('DATA SISWA'!E30="","",'DATA SISWA'!E30)</f>
        <v>0083959553</v>
      </c>
      <c r="D32" s="308" t="str">
        <f>IF('DATA SISWA'!F30="","",'DATA SISWA'!F30)</f>
        <v>Rahmat Aryanto</v>
      </c>
      <c r="E32" s="467">
        <v>21</v>
      </c>
      <c r="F32" s="468">
        <v>22</v>
      </c>
    </row>
    <row r="33" spans="1:6" x14ac:dyDescent="0.25">
      <c r="A33" s="306">
        <v>22</v>
      </c>
      <c r="B33" s="307">
        <f>IF('DATA SISWA'!D31="","",'DATA SISWA'!D31)</f>
        <v>23021033</v>
      </c>
      <c r="C33" s="307" t="str">
        <f>IF('DATA SISWA'!E31="","",'DATA SISWA'!E31)</f>
        <v>0074833360</v>
      </c>
      <c r="D33" s="308" t="str">
        <f>IF('DATA SISWA'!F31="","",'DATA SISWA'!F31)</f>
        <v>Rahmat Mahardika</v>
      </c>
      <c r="E33" s="467"/>
      <c r="F33" s="468"/>
    </row>
    <row r="34" spans="1:6" x14ac:dyDescent="0.25">
      <c r="A34" s="306">
        <v>23</v>
      </c>
      <c r="B34" s="307">
        <f>IF('DATA SISWA'!D32="","",'DATA SISWA'!D32)</f>
        <v>23021034</v>
      </c>
      <c r="C34" s="307" t="str">
        <f>IF('DATA SISWA'!E32="","",'DATA SISWA'!E32)</f>
        <v>0087018115</v>
      </c>
      <c r="D34" s="308" t="str">
        <f>IF('DATA SISWA'!F32="","",'DATA SISWA'!F32)</f>
        <v>RASYA RIZKY RAMADHAN</v>
      </c>
      <c r="E34" s="467">
        <v>23</v>
      </c>
      <c r="F34" s="468">
        <v>24</v>
      </c>
    </row>
    <row r="35" spans="1:6" x14ac:dyDescent="0.25">
      <c r="A35" s="306">
        <v>24</v>
      </c>
      <c r="B35" s="307">
        <f>IF('DATA SISWA'!D33="","",'DATA SISWA'!D33)</f>
        <v>23021035</v>
      </c>
      <c r="C35" s="307" t="str">
        <f>IF('DATA SISWA'!E33="","",'DATA SISWA'!E33)</f>
        <v>0084150372</v>
      </c>
      <c r="D35" s="308" t="str">
        <f>IF('DATA SISWA'!F33="","",'DATA SISWA'!F33)</f>
        <v>RIDHO ADIANSYAH</v>
      </c>
      <c r="E35" s="467"/>
      <c r="F35" s="468"/>
    </row>
    <row r="36" spans="1:6" x14ac:dyDescent="0.25">
      <c r="A36" s="306">
        <v>25</v>
      </c>
      <c r="B36" s="307">
        <f>IF('DATA SISWA'!D34="","",'DATA SISWA'!D34)</f>
        <v>23021038</v>
      </c>
      <c r="C36" s="307" t="str">
        <f>IF('DATA SISWA'!E34="","",'DATA SISWA'!E34)</f>
        <v>0067226810</v>
      </c>
      <c r="D36" s="308" t="str">
        <f>IF('DATA SISWA'!F34="","",'DATA SISWA'!F34)</f>
        <v>SURYA EFENDI</v>
      </c>
      <c r="E36" s="467">
        <v>25</v>
      </c>
      <c r="F36" s="468">
        <v>26</v>
      </c>
    </row>
    <row r="37" spans="1:6" x14ac:dyDescent="0.25">
      <c r="A37" s="306">
        <v>26</v>
      </c>
      <c r="B37" s="307">
        <f>IF('DATA SISWA'!D35="","",'DATA SISWA'!D35)</f>
        <v>23021039</v>
      </c>
      <c r="C37" s="307" t="str">
        <f>IF('DATA SISWA'!E35="","",'DATA SISWA'!E35)</f>
        <v>0076396464</v>
      </c>
      <c r="D37" s="308" t="str">
        <f>IF('DATA SISWA'!F35="","",'DATA SISWA'!F35)</f>
        <v>VAREL PRATAMA. S</v>
      </c>
      <c r="E37" s="467"/>
      <c r="F37" s="468"/>
    </row>
    <row r="38" spans="1:6" x14ac:dyDescent="0.25">
      <c r="A38" s="306">
        <v>27</v>
      </c>
      <c r="B38" s="307">
        <f>IF('DATA SISWA'!D36="","",'DATA SISWA'!D36)</f>
        <v>23021040</v>
      </c>
      <c r="C38" s="307" t="str">
        <f>IF('DATA SISWA'!E36="","",'DATA SISWA'!E36)</f>
        <v>0069594792</v>
      </c>
      <c r="D38" s="308" t="str">
        <f>IF('DATA SISWA'!F36="","",'DATA SISWA'!F36)</f>
        <v>Y.DEVIN</v>
      </c>
      <c r="E38" s="467">
        <v>27</v>
      </c>
      <c r="F38" s="468">
        <v>28</v>
      </c>
    </row>
    <row r="39" spans="1:6" x14ac:dyDescent="0.25">
      <c r="A39" s="306">
        <v>28</v>
      </c>
      <c r="B39" s="307" t="str">
        <f>IF('DATA SISWA'!D37="","",'DATA SISWA'!D37)</f>
        <v/>
      </c>
      <c r="C39" s="307" t="str">
        <f>IF('DATA SISWA'!E37="","",'DATA SISWA'!E37)</f>
        <v/>
      </c>
      <c r="D39" s="308" t="str">
        <f>IF('DATA SISWA'!F37="","",'DATA SISWA'!F37)</f>
        <v/>
      </c>
      <c r="E39" s="467"/>
      <c r="F39" s="468"/>
    </row>
    <row r="40" spans="1:6" x14ac:dyDescent="0.25">
      <c r="A40" s="306">
        <v>29</v>
      </c>
      <c r="B40" s="307" t="str">
        <f>IF('DATA SISWA'!D38="","",'DATA SISWA'!D38)</f>
        <v/>
      </c>
      <c r="C40" s="307" t="str">
        <f>IF('DATA SISWA'!E38="","",'DATA SISWA'!E38)</f>
        <v/>
      </c>
      <c r="D40" s="308" t="str">
        <f>IF('DATA SISWA'!F38="","",'DATA SISWA'!F38)</f>
        <v/>
      </c>
      <c r="E40" s="467">
        <v>29</v>
      </c>
      <c r="F40" s="468">
        <v>30</v>
      </c>
    </row>
    <row r="41" spans="1:6" x14ac:dyDescent="0.25">
      <c r="A41" s="306">
        <v>30</v>
      </c>
      <c r="B41" s="307" t="str">
        <f>IF('DATA SISWA'!D39="","",'DATA SISWA'!D39)</f>
        <v/>
      </c>
      <c r="C41" s="307" t="str">
        <f>IF('DATA SISWA'!E39="","",'DATA SISWA'!E39)</f>
        <v/>
      </c>
      <c r="D41" s="308" t="str">
        <f>IF('DATA SISWA'!F39="","",'DATA SISWA'!F39)</f>
        <v/>
      </c>
      <c r="E41" s="467"/>
      <c r="F41" s="468"/>
    </row>
    <row r="42" spans="1:6" x14ac:dyDescent="0.25">
      <c r="A42" s="306">
        <v>31</v>
      </c>
      <c r="B42" s="307" t="str">
        <f>IF('DATA SISWA'!D40="","",'DATA SISWA'!D40)</f>
        <v/>
      </c>
      <c r="C42" s="307" t="str">
        <f>IF('DATA SISWA'!E40="","",'DATA SISWA'!E40)</f>
        <v/>
      </c>
      <c r="D42" s="308" t="str">
        <f>IF('DATA SISWA'!F40="","",'DATA SISWA'!F40)</f>
        <v/>
      </c>
      <c r="E42" s="467">
        <v>31</v>
      </c>
      <c r="F42" s="468">
        <v>32</v>
      </c>
    </row>
    <row r="43" spans="1:6" x14ac:dyDescent="0.25">
      <c r="A43" s="306">
        <v>32</v>
      </c>
      <c r="B43" s="307" t="str">
        <f>IF('DATA SISWA'!D41="","",'DATA SISWA'!D41)</f>
        <v/>
      </c>
      <c r="C43" s="307" t="str">
        <f>IF('DATA SISWA'!E41="","",'DATA SISWA'!E41)</f>
        <v/>
      </c>
      <c r="D43" s="308" t="str">
        <f>IF('DATA SISWA'!F41="","",'DATA SISWA'!F41)</f>
        <v/>
      </c>
      <c r="E43" s="467"/>
      <c r="F43" s="468"/>
    </row>
    <row r="44" spans="1:6" x14ac:dyDescent="0.25">
      <c r="A44" s="306">
        <v>33</v>
      </c>
      <c r="B44" s="307" t="str">
        <f>IF('DATA SISWA'!D42="","",'DATA SISWA'!D42)</f>
        <v/>
      </c>
      <c r="C44" s="307" t="str">
        <f>IF('DATA SISWA'!E42="","",'DATA SISWA'!E42)</f>
        <v/>
      </c>
      <c r="D44" s="308" t="str">
        <f>IF('DATA SISWA'!F42="","",'DATA SISWA'!F42)</f>
        <v/>
      </c>
      <c r="E44" s="467">
        <v>33</v>
      </c>
      <c r="F44" s="468">
        <v>34</v>
      </c>
    </row>
    <row r="45" spans="1:6" x14ac:dyDescent="0.25">
      <c r="A45" s="306">
        <v>34</v>
      </c>
      <c r="B45" s="307" t="str">
        <f>IF('DATA SISWA'!D43="","",'DATA SISWA'!D43)</f>
        <v/>
      </c>
      <c r="C45" s="307" t="str">
        <f>IF('DATA SISWA'!E43="","",'DATA SISWA'!E43)</f>
        <v/>
      </c>
      <c r="D45" s="308" t="str">
        <f>IF('DATA SISWA'!F43="","",'DATA SISWA'!F43)</f>
        <v/>
      </c>
      <c r="E45" s="467"/>
      <c r="F45" s="468"/>
    </row>
    <row r="46" spans="1:6" x14ac:dyDescent="0.25">
      <c r="A46" s="306">
        <v>35</v>
      </c>
      <c r="B46" s="307" t="str">
        <f>IF('DATA SISWA'!D44="","",'DATA SISWA'!D44)</f>
        <v/>
      </c>
      <c r="C46" s="307" t="str">
        <f>IF('DATA SISWA'!E44="","",'DATA SISWA'!E44)</f>
        <v/>
      </c>
      <c r="D46" s="308" t="str">
        <f>IF('DATA SISWA'!F44="","",'DATA SISWA'!F44)</f>
        <v/>
      </c>
      <c r="E46" s="467">
        <v>35</v>
      </c>
      <c r="F46" s="468">
        <v>36</v>
      </c>
    </row>
    <row r="47" spans="1:6" x14ac:dyDescent="0.25">
      <c r="A47" s="306">
        <v>36</v>
      </c>
      <c r="B47" s="307">
        <f>IF([2]Siswa!C43="","",[2]Siswa!C43)</f>
        <v>0</v>
      </c>
      <c r="C47" s="307" t="str">
        <f>IF('DATA SISWA'!E45="","",'DATA SISWA'!E45)</f>
        <v/>
      </c>
      <c r="D47" s="308" t="str">
        <f>IF('DATA SISWA'!F45="","",'DATA SISWA'!F45)</f>
        <v/>
      </c>
      <c r="E47" s="467"/>
      <c r="F47" s="468"/>
    </row>
    <row r="48" spans="1:6" x14ac:dyDescent="0.25">
      <c r="A48" s="306">
        <v>37</v>
      </c>
      <c r="B48" s="307">
        <f>IF([2]Siswa!C44="","",[2]Siswa!C44)</f>
        <v>0</v>
      </c>
      <c r="C48" s="307" t="str">
        <f>IF('DATA SISWA'!E46="","",'DATA SISWA'!E46)</f>
        <v/>
      </c>
      <c r="D48" s="308" t="str">
        <f>IF('DATA SISWA'!F46="","",'DATA SISWA'!F46)</f>
        <v/>
      </c>
      <c r="E48" s="467">
        <v>37</v>
      </c>
      <c r="F48" s="468">
        <v>38</v>
      </c>
    </row>
    <row r="49" spans="1:6" x14ac:dyDescent="0.25">
      <c r="A49" s="306">
        <v>38</v>
      </c>
      <c r="B49" s="307">
        <f>IF([2]Siswa!C45="","",[2]Siswa!C45)</f>
        <v>0</v>
      </c>
      <c r="C49" s="307" t="str">
        <f>IF('DATA SISWA'!E47="","",'DATA SISWA'!E47)</f>
        <v/>
      </c>
      <c r="D49" s="308" t="str">
        <f>IF('DATA SISWA'!F47="","",'DATA SISWA'!F47)</f>
        <v/>
      </c>
      <c r="E49" s="467"/>
      <c r="F49" s="468"/>
    </row>
    <row r="50" spans="1:6" x14ac:dyDescent="0.25">
      <c r="A50" s="306">
        <v>39</v>
      </c>
      <c r="B50" s="307">
        <f>IF([2]Siswa!C46="","",[2]Siswa!C46)</f>
        <v>0</v>
      </c>
      <c r="C50" s="307" t="str">
        <f>IF('DATA SISWA'!E48="","",'DATA SISWA'!E48)</f>
        <v/>
      </c>
      <c r="D50" s="308" t="str">
        <f>IF('DATA SISWA'!F48="","",'DATA SISWA'!F48)</f>
        <v/>
      </c>
      <c r="E50" s="467">
        <v>39</v>
      </c>
      <c r="F50" s="468">
        <v>40</v>
      </c>
    </row>
    <row r="51" spans="1:6" x14ac:dyDescent="0.25">
      <c r="A51" s="306">
        <v>40</v>
      </c>
      <c r="B51" s="307">
        <f>IF([2]Siswa!C47="","",[2]Siswa!C47)</f>
        <v>0</v>
      </c>
      <c r="C51" s="307" t="str">
        <f>IF('DATA SISWA'!E49="","",'DATA SISWA'!E49)</f>
        <v/>
      </c>
      <c r="D51" s="308" t="str">
        <f>IF('DATA SISWA'!F49="","",'DATA SISWA'!F49)</f>
        <v/>
      </c>
      <c r="E51" s="467"/>
      <c r="F51" s="468"/>
    </row>
    <row r="53" spans="1:6" x14ac:dyDescent="0.25">
      <c r="D53" s="311" t="str">
        <f>'DATA SEKOLAH'!D23</f>
        <v>Gadingrejo, 13 Juni 2025</v>
      </c>
    </row>
    <row r="54" spans="1:6" x14ac:dyDescent="0.25">
      <c r="D54" s="309" t="s">
        <v>331</v>
      </c>
    </row>
    <row r="55" spans="1:6" x14ac:dyDescent="0.25">
      <c r="D55" s="309"/>
    </row>
    <row r="56" spans="1:6" x14ac:dyDescent="0.25">
      <c r="D56" s="309"/>
    </row>
    <row r="57" spans="1:6" x14ac:dyDescent="0.25">
      <c r="D57" s="309"/>
    </row>
    <row r="58" spans="1:6" x14ac:dyDescent="0.25">
      <c r="D58" s="310" t="str">
        <f>'DATA SEKOLAH'!D17</f>
        <v>Rustandi, S.Pd.I</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User</cp:lastModifiedBy>
  <cp:lastPrinted>2024-11-04T01:34:56Z</cp:lastPrinted>
  <dcterms:created xsi:type="dcterms:W3CDTF">2022-09-15T00:41:25Z</dcterms:created>
  <dcterms:modified xsi:type="dcterms:W3CDTF">2025-06-04T04:28:53Z</dcterms:modified>
</cp:coreProperties>
</file>